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cos\Documents\"/>
    </mc:Choice>
  </mc:AlternateContent>
  <xr:revisionPtr revIDLastSave="0" documentId="13_ncr:1_{0FCE504B-4168-4674-B352-F76AF2ADC8E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umo" sheetId="3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1" i="1" l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6" i="1"/>
  <c r="AC4" i="1"/>
  <c r="AB171" i="1"/>
  <c r="AB170" i="1"/>
  <c r="AA169" i="1"/>
  <c r="AB169" i="1" s="1"/>
  <c r="AB168" i="1"/>
  <c r="AB167" i="1"/>
  <c r="AB166" i="1"/>
  <c r="AA165" i="1"/>
  <c r="AB165" i="1" s="1"/>
  <c r="AB164" i="1"/>
  <c r="AB163" i="1"/>
  <c r="AB162" i="1"/>
  <c r="AB161" i="1"/>
  <c r="AB160" i="1"/>
  <c r="AA159" i="1"/>
  <c r="AA158" i="1" s="1"/>
  <c r="AB158" i="1" s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A127" i="1"/>
  <c r="AB127" i="1" s="1"/>
  <c r="AA126" i="1"/>
  <c r="AB126" i="1" s="1"/>
  <c r="AB125" i="1"/>
  <c r="AB124" i="1"/>
  <c r="AA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A109" i="1"/>
  <c r="AA108" i="1" s="1"/>
  <c r="AB108" i="1" s="1"/>
  <c r="AB107" i="1"/>
  <c r="AB106" i="1"/>
  <c r="AB105" i="1"/>
  <c r="AB104" i="1"/>
  <c r="AB103" i="1"/>
  <c r="AA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A89" i="1"/>
  <c r="AB89" i="1" s="1"/>
  <c r="AA88" i="1"/>
  <c r="AB88" i="1" s="1"/>
  <c r="AB87" i="1"/>
  <c r="AB86" i="1"/>
  <c r="AB85" i="1"/>
  <c r="AB84" i="1"/>
  <c r="AB83" i="1"/>
  <c r="AB82" i="1"/>
  <c r="AB81" i="1"/>
  <c r="AB80" i="1"/>
  <c r="AA80" i="1"/>
  <c r="AB79" i="1"/>
  <c r="AB78" i="1"/>
  <c r="AB77" i="1"/>
  <c r="AB76" i="1"/>
  <c r="AB75" i="1"/>
  <c r="AA74" i="1"/>
  <c r="AB74" i="1" s="1"/>
  <c r="AB73" i="1"/>
  <c r="AB72" i="1"/>
  <c r="AB71" i="1"/>
  <c r="AB70" i="1"/>
  <c r="AB69" i="1"/>
  <c r="AB68" i="1"/>
  <c r="AB67" i="1"/>
  <c r="AA66" i="1"/>
  <c r="AB66" i="1" s="1"/>
  <c r="AB65" i="1"/>
  <c r="AA64" i="1"/>
  <c r="AB64" i="1" s="1"/>
  <c r="AB63" i="1"/>
  <c r="AB62" i="1"/>
  <c r="AA62" i="1"/>
  <c r="AB61" i="1"/>
  <c r="AB60" i="1"/>
  <c r="AB59" i="1"/>
  <c r="AB58" i="1"/>
  <c r="AB57" i="1"/>
  <c r="AB56" i="1"/>
  <c r="AB55" i="1"/>
  <c r="AB54" i="1"/>
  <c r="AB53" i="1"/>
  <c r="AB52" i="1"/>
  <c r="AB51" i="1"/>
  <c r="AA50" i="1"/>
  <c r="AB47" i="1"/>
  <c r="AB46" i="1"/>
  <c r="AA45" i="1"/>
  <c r="AB45" i="1" s="1"/>
  <c r="AB44" i="1"/>
  <c r="AB43" i="1"/>
  <c r="AB42" i="1"/>
  <c r="AB41" i="1"/>
  <c r="AA40" i="1"/>
  <c r="AB40" i="1" s="1"/>
  <c r="AB39" i="1"/>
  <c r="AB38" i="1"/>
  <c r="AB37" i="1"/>
  <c r="AB36" i="1"/>
  <c r="AB35" i="1"/>
  <c r="AB34" i="1"/>
  <c r="AB33" i="1"/>
  <c r="AA32" i="1"/>
  <c r="AB32" i="1" s="1"/>
  <c r="AB31" i="1"/>
  <c r="AB30" i="1"/>
  <c r="AB29" i="1"/>
  <c r="AB28" i="1"/>
  <c r="AA27" i="1"/>
  <c r="AB27" i="1" s="1"/>
  <c r="AB26" i="1"/>
  <c r="AA25" i="1"/>
  <c r="AB25" i="1" s="1"/>
  <c r="AB24" i="1"/>
  <c r="AB23" i="1"/>
  <c r="AA23" i="1"/>
  <c r="AB22" i="1"/>
  <c r="AA21" i="1"/>
  <c r="AB21" i="1" s="1"/>
  <c r="AB20" i="1"/>
  <c r="AB19" i="1"/>
  <c r="AB18" i="1"/>
  <c r="AB17" i="1"/>
  <c r="AB16" i="1"/>
  <c r="AB15" i="1"/>
  <c r="AB14" i="1"/>
  <c r="AB13" i="1"/>
  <c r="AA12" i="1"/>
  <c r="AB12" i="1" s="1"/>
  <c r="AB11" i="1"/>
  <c r="AB10" i="1"/>
  <c r="AA9" i="1"/>
  <c r="Z171" i="1"/>
  <c r="Z170" i="1"/>
  <c r="Y169" i="1"/>
  <c r="Z169" i="1" s="1"/>
  <c r="Z168" i="1"/>
  <c r="Z167" i="1"/>
  <c r="Z166" i="1"/>
  <c r="Z165" i="1"/>
  <c r="Y165" i="1"/>
  <c r="Z164" i="1"/>
  <c r="Z163" i="1"/>
  <c r="Z162" i="1"/>
  <c r="Z161" i="1"/>
  <c r="Z160" i="1"/>
  <c r="Y159" i="1"/>
  <c r="Y158" i="1" s="1"/>
  <c r="Z158" i="1" s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Y127" i="1"/>
  <c r="Y126" i="1"/>
  <c r="Z126" i="1" s="1"/>
  <c r="Z125" i="1"/>
  <c r="Z124" i="1"/>
  <c r="Y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Y109" i="1"/>
  <c r="Y108" i="1" s="1"/>
  <c r="Z108" i="1" s="1"/>
  <c r="Z107" i="1"/>
  <c r="Z106" i="1"/>
  <c r="Z105" i="1"/>
  <c r="Z104" i="1"/>
  <c r="Z103" i="1"/>
  <c r="Y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Y89" i="1"/>
  <c r="Z89" i="1" s="1"/>
  <c r="Z87" i="1"/>
  <c r="Z86" i="1"/>
  <c r="Z85" i="1"/>
  <c r="Z84" i="1"/>
  <c r="Z83" i="1"/>
  <c r="Z82" i="1"/>
  <c r="Z81" i="1"/>
  <c r="Y80" i="1"/>
  <c r="Z80" i="1" s="1"/>
  <c r="Z79" i="1"/>
  <c r="Z78" i="1"/>
  <c r="Z77" i="1"/>
  <c r="Z76" i="1"/>
  <c r="Z75" i="1"/>
  <c r="Y74" i="1"/>
  <c r="Z74" i="1" s="1"/>
  <c r="Z73" i="1"/>
  <c r="Z72" i="1"/>
  <c r="Z71" i="1"/>
  <c r="Z70" i="1"/>
  <c r="Z69" i="1"/>
  <c r="Z68" i="1"/>
  <c r="Z67" i="1"/>
  <c r="Z66" i="1"/>
  <c r="Y66" i="1"/>
  <c r="Z65" i="1"/>
  <c r="Y64" i="1"/>
  <c r="Z64" i="1" s="1"/>
  <c r="Z63" i="1"/>
  <c r="Y62" i="1"/>
  <c r="Z62" i="1" s="1"/>
  <c r="Z61" i="1"/>
  <c r="Z60" i="1"/>
  <c r="Z59" i="1"/>
  <c r="Z58" i="1"/>
  <c r="Z57" i="1"/>
  <c r="Z56" i="1"/>
  <c r="Z55" i="1"/>
  <c r="Z54" i="1"/>
  <c r="Z53" i="1"/>
  <c r="Z52" i="1"/>
  <c r="Z51" i="1"/>
  <c r="Y50" i="1"/>
  <c r="Y49" i="1" s="1"/>
  <c r="Z47" i="1"/>
  <c r="Z46" i="1"/>
  <c r="Y45" i="1"/>
  <c r="Z45" i="1" s="1"/>
  <c r="Z44" i="1"/>
  <c r="Z43" i="1"/>
  <c r="Z42" i="1"/>
  <c r="Z41" i="1"/>
  <c r="Z40" i="1"/>
  <c r="Y40" i="1"/>
  <c r="Z39" i="1"/>
  <c r="Z38" i="1"/>
  <c r="Z37" i="1"/>
  <c r="Z36" i="1"/>
  <c r="Z35" i="1"/>
  <c r="Z34" i="1"/>
  <c r="Z33" i="1"/>
  <c r="Y32" i="1"/>
  <c r="Z32" i="1" s="1"/>
  <c r="Z31" i="1"/>
  <c r="Z30" i="1"/>
  <c r="Z29" i="1"/>
  <c r="Z28" i="1"/>
  <c r="Y27" i="1"/>
  <c r="Z27" i="1" s="1"/>
  <c r="Z26" i="1"/>
  <c r="Y25" i="1"/>
  <c r="Z25" i="1" s="1"/>
  <c r="Z24" i="1"/>
  <c r="Y23" i="1"/>
  <c r="Z23" i="1" s="1"/>
  <c r="Z22" i="1"/>
  <c r="Z21" i="1"/>
  <c r="Y21" i="1"/>
  <c r="Z20" i="1"/>
  <c r="Z19" i="1"/>
  <c r="Z18" i="1"/>
  <c r="Z17" i="1"/>
  <c r="Z16" i="1"/>
  <c r="Z15" i="1"/>
  <c r="Z14" i="1"/>
  <c r="Z13" i="1"/>
  <c r="Y12" i="1"/>
  <c r="Z12" i="1" s="1"/>
  <c r="Z11" i="1"/>
  <c r="Z10" i="1"/>
  <c r="Y9" i="1"/>
  <c r="X171" i="1"/>
  <c r="X170" i="1"/>
  <c r="W169" i="1"/>
  <c r="X169" i="1" s="1"/>
  <c r="X168" i="1"/>
  <c r="X167" i="1"/>
  <c r="X166" i="1"/>
  <c r="X165" i="1"/>
  <c r="W165" i="1"/>
  <c r="X164" i="1"/>
  <c r="X163" i="1"/>
  <c r="X162" i="1"/>
  <c r="X161" i="1"/>
  <c r="X160" i="1"/>
  <c r="W159" i="1"/>
  <c r="W158" i="1" s="1"/>
  <c r="X158" i="1" s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W127" i="1"/>
  <c r="W126" i="1"/>
  <c r="X126" i="1" s="1"/>
  <c r="X125" i="1"/>
  <c r="X124" i="1"/>
  <c r="W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W109" i="1"/>
  <c r="X108" i="1"/>
  <c r="W108" i="1"/>
  <c r="X107" i="1"/>
  <c r="X106" i="1"/>
  <c r="X105" i="1"/>
  <c r="X104" i="1"/>
  <c r="X103" i="1"/>
  <c r="W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W89" i="1"/>
  <c r="W88" i="1" s="1"/>
  <c r="X88" i="1" s="1"/>
  <c r="X87" i="1"/>
  <c r="X86" i="1"/>
  <c r="X85" i="1"/>
  <c r="X84" i="1"/>
  <c r="X83" i="1"/>
  <c r="X82" i="1"/>
  <c r="X81" i="1"/>
  <c r="W80" i="1"/>
  <c r="X80" i="1" s="1"/>
  <c r="X79" i="1"/>
  <c r="X78" i="1"/>
  <c r="X77" i="1"/>
  <c r="X76" i="1"/>
  <c r="X75" i="1"/>
  <c r="W74" i="1"/>
  <c r="X74" i="1" s="1"/>
  <c r="X73" i="1"/>
  <c r="X72" i="1"/>
  <c r="X71" i="1"/>
  <c r="X70" i="1"/>
  <c r="X69" i="1"/>
  <c r="X68" i="1"/>
  <c r="X67" i="1"/>
  <c r="X66" i="1"/>
  <c r="W66" i="1"/>
  <c r="X65" i="1"/>
  <c r="W64" i="1"/>
  <c r="X64" i="1" s="1"/>
  <c r="X63" i="1"/>
  <c r="W62" i="1"/>
  <c r="X62" i="1" s="1"/>
  <c r="X61" i="1"/>
  <c r="X60" i="1"/>
  <c r="X59" i="1"/>
  <c r="X58" i="1"/>
  <c r="X57" i="1"/>
  <c r="X56" i="1"/>
  <c r="X55" i="1"/>
  <c r="X54" i="1"/>
  <c r="X53" i="1"/>
  <c r="X52" i="1"/>
  <c r="X51" i="1"/>
  <c r="W50" i="1"/>
  <c r="X47" i="1"/>
  <c r="X46" i="1"/>
  <c r="W45" i="1"/>
  <c r="X45" i="1" s="1"/>
  <c r="X44" i="1"/>
  <c r="X43" i="1"/>
  <c r="X42" i="1"/>
  <c r="X41" i="1"/>
  <c r="W40" i="1"/>
  <c r="X40" i="1" s="1"/>
  <c r="X39" i="1"/>
  <c r="X38" i="1"/>
  <c r="X37" i="1"/>
  <c r="X36" i="1"/>
  <c r="X35" i="1"/>
  <c r="X34" i="1"/>
  <c r="X33" i="1"/>
  <c r="X32" i="1"/>
  <c r="W32" i="1"/>
  <c r="X31" i="1"/>
  <c r="X30" i="1"/>
  <c r="X29" i="1"/>
  <c r="X28" i="1"/>
  <c r="X27" i="1"/>
  <c r="W27" i="1"/>
  <c r="X26" i="1"/>
  <c r="W25" i="1"/>
  <c r="X25" i="1" s="1"/>
  <c r="X24" i="1"/>
  <c r="W23" i="1"/>
  <c r="X23" i="1" s="1"/>
  <c r="X22" i="1"/>
  <c r="X21" i="1"/>
  <c r="W21" i="1"/>
  <c r="X20" i="1"/>
  <c r="X19" i="1"/>
  <c r="X18" i="1"/>
  <c r="X17" i="1"/>
  <c r="X16" i="1"/>
  <c r="X15" i="1"/>
  <c r="X14" i="1"/>
  <c r="X13" i="1"/>
  <c r="W12" i="1"/>
  <c r="X12" i="1" s="1"/>
  <c r="X11" i="1"/>
  <c r="X10" i="1"/>
  <c r="W9" i="1"/>
  <c r="V171" i="1"/>
  <c r="V170" i="1"/>
  <c r="U169" i="1"/>
  <c r="V169" i="1" s="1"/>
  <c r="V168" i="1"/>
  <c r="V167" i="1"/>
  <c r="V166" i="1"/>
  <c r="V165" i="1"/>
  <c r="U165" i="1"/>
  <c r="V164" i="1"/>
  <c r="V163" i="1"/>
  <c r="V162" i="1"/>
  <c r="V161" i="1"/>
  <c r="V160" i="1"/>
  <c r="U159" i="1"/>
  <c r="U158" i="1" s="1"/>
  <c r="V158" i="1" s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U127" i="1"/>
  <c r="V127" i="1" s="1"/>
  <c r="V125" i="1"/>
  <c r="U124" i="1"/>
  <c r="V124" i="1" s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U109" i="1"/>
  <c r="U108" i="1" s="1"/>
  <c r="V108" i="1" s="1"/>
  <c r="V107" i="1"/>
  <c r="V106" i="1"/>
  <c r="V105" i="1"/>
  <c r="V104" i="1"/>
  <c r="U103" i="1"/>
  <c r="V103" i="1" s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U89" i="1"/>
  <c r="V89" i="1" s="1"/>
  <c r="U88" i="1"/>
  <c r="V88" i="1" s="1"/>
  <c r="V87" i="1"/>
  <c r="V86" i="1"/>
  <c r="V85" i="1"/>
  <c r="V84" i="1"/>
  <c r="V83" i="1"/>
  <c r="V82" i="1"/>
  <c r="V81" i="1"/>
  <c r="V80" i="1"/>
  <c r="U80" i="1"/>
  <c r="V79" i="1"/>
  <c r="V78" i="1"/>
  <c r="V77" i="1"/>
  <c r="V76" i="1"/>
  <c r="V75" i="1"/>
  <c r="U74" i="1"/>
  <c r="V74" i="1" s="1"/>
  <c r="V73" i="1"/>
  <c r="V72" i="1"/>
  <c r="V71" i="1"/>
  <c r="V70" i="1"/>
  <c r="V69" i="1"/>
  <c r="V68" i="1"/>
  <c r="V67" i="1"/>
  <c r="U66" i="1"/>
  <c r="V66" i="1" s="1"/>
  <c r="V65" i="1"/>
  <c r="U64" i="1"/>
  <c r="V64" i="1" s="1"/>
  <c r="V63" i="1"/>
  <c r="U62" i="1"/>
  <c r="V62" i="1" s="1"/>
  <c r="V61" i="1"/>
  <c r="V60" i="1"/>
  <c r="V59" i="1"/>
  <c r="V58" i="1"/>
  <c r="V57" i="1"/>
  <c r="V56" i="1"/>
  <c r="V55" i="1"/>
  <c r="V54" i="1"/>
  <c r="V53" i="1"/>
  <c r="V52" i="1"/>
  <c r="V51" i="1"/>
  <c r="U50" i="1"/>
  <c r="V47" i="1"/>
  <c r="V46" i="1"/>
  <c r="U45" i="1"/>
  <c r="V45" i="1" s="1"/>
  <c r="V44" i="1"/>
  <c r="V43" i="1"/>
  <c r="V42" i="1"/>
  <c r="V41" i="1"/>
  <c r="V40" i="1"/>
  <c r="U40" i="1"/>
  <c r="V39" i="1"/>
  <c r="V38" i="1"/>
  <c r="V37" i="1"/>
  <c r="V36" i="1"/>
  <c r="V35" i="1"/>
  <c r="V34" i="1"/>
  <c r="V33" i="1"/>
  <c r="U32" i="1"/>
  <c r="V32" i="1" s="1"/>
  <c r="V31" i="1"/>
  <c r="V30" i="1"/>
  <c r="V29" i="1"/>
  <c r="V28" i="1"/>
  <c r="V27" i="1"/>
  <c r="U27" i="1"/>
  <c r="V26" i="1"/>
  <c r="U25" i="1"/>
  <c r="V25" i="1" s="1"/>
  <c r="V24" i="1"/>
  <c r="U23" i="1"/>
  <c r="V23" i="1" s="1"/>
  <c r="V22" i="1"/>
  <c r="U21" i="1"/>
  <c r="V21" i="1" s="1"/>
  <c r="V20" i="1"/>
  <c r="V19" i="1"/>
  <c r="V18" i="1"/>
  <c r="V17" i="1"/>
  <c r="V16" i="1"/>
  <c r="V15" i="1"/>
  <c r="V14" i="1"/>
  <c r="V13" i="1"/>
  <c r="U12" i="1"/>
  <c r="V12" i="1" s="1"/>
  <c r="V11" i="1"/>
  <c r="V10" i="1"/>
  <c r="U9" i="1"/>
  <c r="U8" i="1" s="1"/>
  <c r="T171" i="1"/>
  <c r="T170" i="1"/>
  <c r="S169" i="1"/>
  <c r="T169" i="1" s="1"/>
  <c r="T168" i="1"/>
  <c r="T167" i="1"/>
  <c r="T166" i="1"/>
  <c r="S165" i="1"/>
  <c r="T165" i="1" s="1"/>
  <c r="T164" i="1"/>
  <c r="T163" i="1"/>
  <c r="T162" i="1"/>
  <c r="T161" i="1"/>
  <c r="T160" i="1"/>
  <c r="S159" i="1"/>
  <c r="S158" i="1" s="1"/>
  <c r="T158" i="1" s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S127" i="1"/>
  <c r="S126" i="1" s="1"/>
  <c r="T126" i="1" s="1"/>
  <c r="T125" i="1"/>
  <c r="S124" i="1"/>
  <c r="T124" i="1" s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S109" i="1"/>
  <c r="T109" i="1" s="1"/>
  <c r="S108" i="1"/>
  <c r="T108" i="1" s="1"/>
  <c r="T107" i="1"/>
  <c r="T106" i="1"/>
  <c r="T105" i="1"/>
  <c r="T104" i="1"/>
  <c r="S103" i="1"/>
  <c r="T103" i="1" s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S89" i="1"/>
  <c r="S88" i="1"/>
  <c r="T88" i="1" s="1"/>
  <c r="T87" i="1"/>
  <c r="T86" i="1"/>
  <c r="T85" i="1"/>
  <c r="T84" i="1"/>
  <c r="T83" i="1"/>
  <c r="T82" i="1"/>
  <c r="T81" i="1"/>
  <c r="T80" i="1"/>
  <c r="S80" i="1"/>
  <c r="T79" i="1"/>
  <c r="T78" i="1"/>
  <c r="T77" i="1"/>
  <c r="T76" i="1"/>
  <c r="T75" i="1"/>
  <c r="S74" i="1"/>
  <c r="T74" i="1" s="1"/>
  <c r="T73" i="1"/>
  <c r="T72" i="1"/>
  <c r="T71" i="1"/>
  <c r="T70" i="1"/>
  <c r="T69" i="1"/>
  <c r="T68" i="1"/>
  <c r="T67" i="1"/>
  <c r="S66" i="1"/>
  <c r="T66" i="1" s="1"/>
  <c r="T65" i="1"/>
  <c r="S64" i="1"/>
  <c r="T64" i="1" s="1"/>
  <c r="T63" i="1"/>
  <c r="S62" i="1"/>
  <c r="T62" i="1" s="1"/>
  <c r="T61" i="1"/>
  <c r="T60" i="1"/>
  <c r="T59" i="1"/>
  <c r="T58" i="1"/>
  <c r="T57" i="1"/>
  <c r="T56" i="1"/>
  <c r="T55" i="1"/>
  <c r="T54" i="1"/>
  <c r="T53" i="1"/>
  <c r="T52" i="1"/>
  <c r="T51" i="1"/>
  <c r="S50" i="1"/>
  <c r="T47" i="1"/>
  <c r="T46" i="1"/>
  <c r="S45" i="1"/>
  <c r="T45" i="1" s="1"/>
  <c r="T44" i="1"/>
  <c r="T43" i="1"/>
  <c r="T42" i="1"/>
  <c r="T41" i="1"/>
  <c r="T40" i="1"/>
  <c r="S40" i="1"/>
  <c r="T39" i="1"/>
  <c r="T38" i="1"/>
  <c r="T37" i="1"/>
  <c r="T36" i="1"/>
  <c r="T35" i="1"/>
  <c r="T34" i="1"/>
  <c r="T33" i="1"/>
  <c r="S32" i="1"/>
  <c r="T32" i="1" s="1"/>
  <c r="T31" i="1"/>
  <c r="T30" i="1"/>
  <c r="T29" i="1"/>
  <c r="T28" i="1"/>
  <c r="T27" i="1"/>
  <c r="S27" i="1"/>
  <c r="T26" i="1"/>
  <c r="S25" i="1"/>
  <c r="T25" i="1" s="1"/>
  <c r="T24" i="1"/>
  <c r="S23" i="1"/>
  <c r="T23" i="1" s="1"/>
  <c r="T22" i="1"/>
  <c r="S21" i="1"/>
  <c r="T21" i="1" s="1"/>
  <c r="T20" i="1"/>
  <c r="T19" i="1"/>
  <c r="T18" i="1"/>
  <c r="T17" i="1"/>
  <c r="T16" i="1"/>
  <c r="T15" i="1"/>
  <c r="T14" i="1"/>
  <c r="T13" i="1"/>
  <c r="S12" i="1"/>
  <c r="T12" i="1" s="1"/>
  <c r="T11" i="1"/>
  <c r="T10" i="1"/>
  <c r="S9" i="1"/>
  <c r="S8" i="1" s="1"/>
  <c r="R171" i="1"/>
  <c r="R170" i="1"/>
  <c r="Q169" i="1"/>
  <c r="R169" i="1" s="1"/>
  <c r="R168" i="1"/>
  <c r="R167" i="1"/>
  <c r="R166" i="1"/>
  <c r="Q165" i="1"/>
  <c r="R165" i="1" s="1"/>
  <c r="R164" i="1"/>
  <c r="R163" i="1"/>
  <c r="R162" i="1"/>
  <c r="R161" i="1"/>
  <c r="R160" i="1"/>
  <c r="Q159" i="1"/>
  <c r="Q158" i="1" s="1"/>
  <c r="R158" i="1" s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Q127" i="1"/>
  <c r="R127" i="1" s="1"/>
  <c r="Q126" i="1"/>
  <c r="R126" i="1" s="1"/>
  <c r="R125" i="1"/>
  <c r="R124" i="1"/>
  <c r="Q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Q109" i="1"/>
  <c r="Q108" i="1" s="1"/>
  <c r="R108" i="1" s="1"/>
  <c r="R107" i="1"/>
  <c r="R106" i="1"/>
  <c r="R105" i="1"/>
  <c r="R104" i="1"/>
  <c r="R103" i="1"/>
  <c r="Q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Q89" i="1"/>
  <c r="R89" i="1" s="1"/>
  <c r="Q88" i="1"/>
  <c r="R88" i="1" s="1"/>
  <c r="R87" i="1"/>
  <c r="R86" i="1"/>
  <c r="R85" i="1"/>
  <c r="R84" i="1"/>
  <c r="R83" i="1"/>
  <c r="R82" i="1"/>
  <c r="R81" i="1"/>
  <c r="R80" i="1"/>
  <c r="Q80" i="1"/>
  <c r="R79" i="1"/>
  <c r="R78" i="1"/>
  <c r="R77" i="1"/>
  <c r="R76" i="1"/>
  <c r="R75" i="1"/>
  <c r="Q74" i="1"/>
  <c r="R74" i="1" s="1"/>
  <c r="R73" i="1"/>
  <c r="R72" i="1"/>
  <c r="R71" i="1"/>
  <c r="R70" i="1"/>
  <c r="R69" i="1"/>
  <c r="R68" i="1"/>
  <c r="R67" i="1"/>
  <c r="Q66" i="1"/>
  <c r="R66" i="1" s="1"/>
  <c r="R65" i="1"/>
  <c r="Q64" i="1"/>
  <c r="R64" i="1" s="1"/>
  <c r="R63" i="1"/>
  <c r="R62" i="1"/>
  <c r="Q62" i="1"/>
  <c r="R61" i="1"/>
  <c r="R60" i="1"/>
  <c r="R59" i="1"/>
  <c r="R58" i="1"/>
  <c r="R57" i="1"/>
  <c r="R56" i="1"/>
  <c r="R55" i="1"/>
  <c r="R54" i="1"/>
  <c r="R53" i="1"/>
  <c r="R52" i="1"/>
  <c r="R51" i="1"/>
  <c r="Q50" i="1"/>
  <c r="R47" i="1"/>
  <c r="R46" i="1"/>
  <c r="Q45" i="1"/>
  <c r="R45" i="1" s="1"/>
  <c r="R44" i="1"/>
  <c r="R43" i="1"/>
  <c r="R42" i="1"/>
  <c r="R41" i="1"/>
  <c r="Q40" i="1"/>
  <c r="R40" i="1" s="1"/>
  <c r="R39" i="1"/>
  <c r="R38" i="1"/>
  <c r="R37" i="1"/>
  <c r="R36" i="1"/>
  <c r="R35" i="1"/>
  <c r="R34" i="1"/>
  <c r="R33" i="1"/>
  <c r="Q32" i="1"/>
  <c r="R32" i="1" s="1"/>
  <c r="R31" i="1"/>
  <c r="R30" i="1"/>
  <c r="R29" i="1"/>
  <c r="R28" i="1"/>
  <c r="Q27" i="1"/>
  <c r="R27" i="1" s="1"/>
  <c r="R26" i="1"/>
  <c r="Q25" i="1"/>
  <c r="R25" i="1" s="1"/>
  <c r="R24" i="1"/>
  <c r="R23" i="1"/>
  <c r="Q23" i="1"/>
  <c r="R22" i="1"/>
  <c r="Q21" i="1"/>
  <c r="R21" i="1" s="1"/>
  <c r="R20" i="1"/>
  <c r="R19" i="1"/>
  <c r="R18" i="1"/>
  <c r="R17" i="1"/>
  <c r="R16" i="1"/>
  <c r="R15" i="1"/>
  <c r="R14" i="1"/>
  <c r="R13" i="1"/>
  <c r="Q12" i="1"/>
  <c r="R12" i="1" s="1"/>
  <c r="R11" i="1"/>
  <c r="R10" i="1"/>
  <c r="Q9" i="1"/>
  <c r="P171" i="1"/>
  <c r="P170" i="1"/>
  <c r="O169" i="1"/>
  <c r="P169" i="1" s="1"/>
  <c r="P168" i="1"/>
  <c r="P167" i="1"/>
  <c r="P166" i="1"/>
  <c r="P165" i="1"/>
  <c r="O165" i="1"/>
  <c r="P164" i="1"/>
  <c r="P163" i="1"/>
  <c r="P162" i="1"/>
  <c r="P161" i="1"/>
  <c r="P160" i="1"/>
  <c r="O159" i="1"/>
  <c r="O158" i="1" s="1"/>
  <c r="P158" i="1" s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O127" i="1"/>
  <c r="O126" i="1"/>
  <c r="P126" i="1" s="1"/>
  <c r="P125" i="1"/>
  <c r="P124" i="1"/>
  <c r="O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O109" i="1"/>
  <c r="P109" i="1" s="1"/>
  <c r="P107" i="1"/>
  <c r="P106" i="1"/>
  <c r="P105" i="1"/>
  <c r="P104" i="1"/>
  <c r="O103" i="1"/>
  <c r="P103" i="1" s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O89" i="1"/>
  <c r="O88" i="1" s="1"/>
  <c r="P88" i="1" s="1"/>
  <c r="P87" i="1"/>
  <c r="P86" i="1"/>
  <c r="P85" i="1"/>
  <c r="P84" i="1"/>
  <c r="P83" i="1"/>
  <c r="P82" i="1"/>
  <c r="P81" i="1"/>
  <c r="O80" i="1"/>
  <c r="P80" i="1" s="1"/>
  <c r="P79" i="1"/>
  <c r="P78" i="1"/>
  <c r="P77" i="1"/>
  <c r="P76" i="1"/>
  <c r="P75" i="1"/>
  <c r="O74" i="1"/>
  <c r="P74" i="1" s="1"/>
  <c r="P73" i="1"/>
  <c r="P72" i="1"/>
  <c r="P71" i="1"/>
  <c r="P70" i="1"/>
  <c r="P69" i="1"/>
  <c r="P68" i="1"/>
  <c r="P67" i="1"/>
  <c r="P66" i="1"/>
  <c r="O66" i="1"/>
  <c r="P65" i="1"/>
  <c r="O64" i="1"/>
  <c r="P64" i="1" s="1"/>
  <c r="P63" i="1"/>
  <c r="O62" i="1"/>
  <c r="P62" i="1" s="1"/>
  <c r="P61" i="1"/>
  <c r="P60" i="1"/>
  <c r="P59" i="1"/>
  <c r="P58" i="1"/>
  <c r="P57" i="1"/>
  <c r="P56" i="1"/>
  <c r="P55" i="1"/>
  <c r="P54" i="1"/>
  <c r="P53" i="1"/>
  <c r="P52" i="1"/>
  <c r="P51" i="1"/>
  <c r="O50" i="1"/>
  <c r="P47" i="1"/>
  <c r="P46" i="1"/>
  <c r="O45" i="1"/>
  <c r="P45" i="1" s="1"/>
  <c r="P44" i="1"/>
  <c r="P43" i="1"/>
  <c r="P42" i="1"/>
  <c r="P41" i="1"/>
  <c r="O40" i="1"/>
  <c r="P40" i="1" s="1"/>
  <c r="P39" i="1"/>
  <c r="P38" i="1"/>
  <c r="P37" i="1"/>
  <c r="P36" i="1"/>
  <c r="P35" i="1"/>
  <c r="P34" i="1"/>
  <c r="P33" i="1"/>
  <c r="P32" i="1"/>
  <c r="O32" i="1"/>
  <c r="P31" i="1"/>
  <c r="P30" i="1"/>
  <c r="P29" i="1"/>
  <c r="P28" i="1"/>
  <c r="P27" i="1"/>
  <c r="O27" i="1"/>
  <c r="P26" i="1"/>
  <c r="O25" i="1"/>
  <c r="P25" i="1" s="1"/>
  <c r="P24" i="1"/>
  <c r="O23" i="1"/>
  <c r="P23" i="1" s="1"/>
  <c r="P22" i="1"/>
  <c r="P21" i="1"/>
  <c r="O21" i="1"/>
  <c r="P20" i="1"/>
  <c r="P19" i="1"/>
  <c r="P18" i="1"/>
  <c r="P17" i="1"/>
  <c r="P16" i="1"/>
  <c r="P15" i="1"/>
  <c r="P14" i="1"/>
  <c r="P13" i="1"/>
  <c r="O12" i="1"/>
  <c r="P12" i="1" s="1"/>
  <c r="P11" i="1"/>
  <c r="P10" i="1"/>
  <c r="O9" i="1"/>
  <c r="N171" i="1"/>
  <c r="N170" i="1"/>
  <c r="M169" i="1"/>
  <c r="N169" i="1" s="1"/>
  <c r="N168" i="1"/>
  <c r="N167" i="1"/>
  <c r="N166" i="1"/>
  <c r="N165" i="1"/>
  <c r="M165" i="1"/>
  <c r="N164" i="1"/>
  <c r="N163" i="1"/>
  <c r="N162" i="1"/>
  <c r="N161" i="1"/>
  <c r="N160" i="1"/>
  <c r="M159" i="1"/>
  <c r="M158" i="1" s="1"/>
  <c r="N158" i="1" s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M127" i="1"/>
  <c r="M126" i="1"/>
  <c r="N126" i="1" s="1"/>
  <c r="N125" i="1"/>
  <c r="M124" i="1"/>
  <c r="N124" i="1" s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M109" i="1"/>
  <c r="N107" i="1"/>
  <c r="N106" i="1"/>
  <c r="N105" i="1"/>
  <c r="N104" i="1"/>
  <c r="M103" i="1"/>
  <c r="N103" i="1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M89" i="1"/>
  <c r="N89" i="1" s="1"/>
  <c r="N87" i="1"/>
  <c r="N86" i="1"/>
  <c r="N85" i="1"/>
  <c r="N84" i="1"/>
  <c r="N83" i="1"/>
  <c r="N82" i="1"/>
  <c r="N81" i="1"/>
  <c r="M80" i="1"/>
  <c r="N80" i="1" s="1"/>
  <c r="N79" i="1"/>
  <c r="N78" i="1"/>
  <c r="N77" i="1"/>
  <c r="N76" i="1"/>
  <c r="N75" i="1"/>
  <c r="M74" i="1"/>
  <c r="N74" i="1" s="1"/>
  <c r="N73" i="1"/>
  <c r="N72" i="1"/>
  <c r="N71" i="1"/>
  <c r="N70" i="1"/>
  <c r="N69" i="1"/>
  <c r="N68" i="1"/>
  <c r="N67" i="1"/>
  <c r="N66" i="1"/>
  <c r="M66" i="1"/>
  <c r="N65" i="1"/>
  <c r="M64" i="1"/>
  <c r="N64" i="1" s="1"/>
  <c r="N63" i="1"/>
  <c r="M62" i="1"/>
  <c r="N62" i="1" s="1"/>
  <c r="N61" i="1"/>
  <c r="N60" i="1"/>
  <c r="N59" i="1"/>
  <c r="N58" i="1"/>
  <c r="N57" i="1"/>
  <c r="N56" i="1"/>
  <c r="N55" i="1"/>
  <c r="N54" i="1"/>
  <c r="N53" i="1"/>
  <c r="N52" i="1"/>
  <c r="N51" i="1"/>
  <c r="M50" i="1"/>
  <c r="M49" i="1" s="1"/>
  <c r="N47" i="1"/>
  <c r="N46" i="1"/>
  <c r="M45" i="1"/>
  <c r="N45" i="1" s="1"/>
  <c r="N44" i="1"/>
  <c r="N43" i="1"/>
  <c r="N42" i="1"/>
  <c r="N41" i="1"/>
  <c r="N40" i="1"/>
  <c r="M40" i="1"/>
  <c r="N39" i="1"/>
  <c r="N38" i="1"/>
  <c r="N37" i="1"/>
  <c r="N36" i="1"/>
  <c r="N35" i="1"/>
  <c r="N34" i="1"/>
  <c r="N33" i="1"/>
  <c r="M32" i="1"/>
  <c r="N32" i="1" s="1"/>
  <c r="N31" i="1"/>
  <c r="N30" i="1"/>
  <c r="N29" i="1"/>
  <c r="N28" i="1"/>
  <c r="N27" i="1"/>
  <c r="M27" i="1"/>
  <c r="N26" i="1"/>
  <c r="M25" i="1"/>
  <c r="N25" i="1" s="1"/>
  <c r="N24" i="1"/>
  <c r="M23" i="1"/>
  <c r="N23" i="1" s="1"/>
  <c r="N22" i="1"/>
  <c r="M21" i="1"/>
  <c r="N21" i="1" s="1"/>
  <c r="N20" i="1"/>
  <c r="N19" i="1"/>
  <c r="N18" i="1"/>
  <c r="N17" i="1"/>
  <c r="N16" i="1"/>
  <c r="N15" i="1"/>
  <c r="N14" i="1"/>
  <c r="N13" i="1"/>
  <c r="M12" i="1"/>
  <c r="N12" i="1" s="1"/>
  <c r="N11" i="1"/>
  <c r="N10" i="1"/>
  <c r="M9" i="1"/>
  <c r="M8" i="1" s="1"/>
  <c r="L171" i="1"/>
  <c r="L170" i="1"/>
  <c r="K169" i="1"/>
  <c r="L169" i="1" s="1"/>
  <c r="L168" i="1"/>
  <c r="L167" i="1"/>
  <c r="L166" i="1"/>
  <c r="K165" i="1"/>
  <c r="L165" i="1" s="1"/>
  <c r="L164" i="1"/>
  <c r="L163" i="1"/>
  <c r="L162" i="1"/>
  <c r="L161" i="1"/>
  <c r="L160" i="1"/>
  <c r="K159" i="1"/>
  <c r="K158" i="1" s="1"/>
  <c r="L158" i="1" s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K127" i="1"/>
  <c r="L127" i="1" s="1"/>
  <c r="L125" i="1"/>
  <c r="K124" i="1"/>
  <c r="L124" i="1" s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K109" i="1"/>
  <c r="L109" i="1" s="1"/>
  <c r="L107" i="1"/>
  <c r="L106" i="1"/>
  <c r="L105" i="1"/>
  <c r="L104" i="1"/>
  <c r="K103" i="1"/>
  <c r="L103" i="1" s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K89" i="1"/>
  <c r="L89" i="1" s="1"/>
  <c r="L87" i="1"/>
  <c r="L86" i="1"/>
  <c r="L85" i="1"/>
  <c r="L84" i="1"/>
  <c r="L83" i="1"/>
  <c r="L82" i="1"/>
  <c r="L81" i="1"/>
  <c r="K80" i="1"/>
  <c r="L80" i="1" s="1"/>
  <c r="L79" i="1"/>
  <c r="L78" i="1"/>
  <c r="L77" i="1"/>
  <c r="L76" i="1"/>
  <c r="L75" i="1"/>
  <c r="K74" i="1"/>
  <c r="L74" i="1" s="1"/>
  <c r="L73" i="1"/>
  <c r="L72" i="1"/>
  <c r="L71" i="1"/>
  <c r="L70" i="1"/>
  <c r="L69" i="1"/>
  <c r="L68" i="1"/>
  <c r="L67" i="1"/>
  <c r="K66" i="1"/>
  <c r="L66" i="1" s="1"/>
  <c r="L65" i="1"/>
  <c r="K64" i="1"/>
  <c r="L64" i="1" s="1"/>
  <c r="L63" i="1"/>
  <c r="K62" i="1"/>
  <c r="L62" i="1" s="1"/>
  <c r="L61" i="1"/>
  <c r="L60" i="1"/>
  <c r="L59" i="1"/>
  <c r="L58" i="1"/>
  <c r="L57" i="1"/>
  <c r="L56" i="1"/>
  <c r="L55" i="1"/>
  <c r="L54" i="1"/>
  <c r="L53" i="1"/>
  <c r="L52" i="1"/>
  <c r="L51" i="1"/>
  <c r="K50" i="1"/>
  <c r="L47" i="1"/>
  <c r="L46" i="1"/>
  <c r="K45" i="1"/>
  <c r="L45" i="1" s="1"/>
  <c r="L44" i="1"/>
  <c r="L43" i="1"/>
  <c r="L42" i="1"/>
  <c r="L41" i="1"/>
  <c r="L40" i="1"/>
  <c r="K40" i="1"/>
  <c r="L39" i="1"/>
  <c r="L38" i="1"/>
  <c r="L37" i="1"/>
  <c r="L36" i="1"/>
  <c r="L35" i="1"/>
  <c r="L34" i="1"/>
  <c r="L33" i="1"/>
  <c r="K32" i="1"/>
  <c r="L32" i="1" s="1"/>
  <c r="L31" i="1"/>
  <c r="L30" i="1"/>
  <c r="L29" i="1"/>
  <c r="L28" i="1"/>
  <c r="K27" i="1"/>
  <c r="L27" i="1" s="1"/>
  <c r="L26" i="1"/>
  <c r="K25" i="1"/>
  <c r="L25" i="1" s="1"/>
  <c r="L24" i="1"/>
  <c r="K23" i="1"/>
  <c r="L23" i="1" s="1"/>
  <c r="L22" i="1"/>
  <c r="K21" i="1"/>
  <c r="L21" i="1" s="1"/>
  <c r="L20" i="1"/>
  <c r="L19" i="1"/>
  <c r="L18" i="1"/>
  <c r="L17" i="1"/>
  <c r="L16" i="1"/>
  <c r="L15" i="1"/>
  <c r="L14" i="1"/>
  <c r="L13" i="1"/>
  <c r="K12" i="1"/>
  <c r="L12" i="1" s="1"/>
  <c r="L11" i="1"/>
  <c r="L10" i="1"/>
  <c r="K9" i="1"/>
  <c r="K8" i="1" s="1"/>
  <c r="J171" i="1"/>
  <c r="J170" i="1"/>
  <c r="I169" i="1"/>
  <c r="J169" i="1" s="1"/>
  <c r="J168" i="1"/>
  <c r="J167" i="1"/>
  <c r="J166" i="1"/>
  <c r="I165" i="1"/>
  <c r="J165" i="1" s="1"/>
  <c r="J164" i="1"/>
  <c r="J163" i="1"/>
  <c r="J162" i="1"/>
  <c r="J161" i="1"/>
  <c r="J160" i="1"/>
  <c r="I159" i="1"/>
  <c r="I158" i="1" s="1"/>
  <c r="J158" i="1" s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I127" i="1"/>
  <c r="J127" i="1" s="1"/>
  <c r="J125" i="1"/>
  <c r="I124" i="1"/>
  <c r="J124" i="1" s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I109" i="1"/>
  <c r="J109" i="1" s="1"/>
  <c r="J107" i="1"/>
  <c r="J106" i="1"/>
  <c r="J105" i="1"/>
  <c r="J104" i="1"/>
  <c r="I103" i="1"/>
  <c r="J103" i="1" s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I89" i="1"/>
  <c r="I88" i="1"/>
  <c r="J88" i="1" s="1"/>
  <c r="J87" i="1"/>
  <c r="J86" i="1"/>
  <c r="J85" i="1"/>
  <c r="J84" i="1"/>
  <c r="J83" i="1"/>
  <c r="J82" i="1"/>
  <c r="J81" i="1"/>
  <c r="J80" i="1"/>
  <c r="I80" i="1"/>
  <c r="J79" i="1"/>
  <c r="J78" i="1"/>
  <c r="J77" i="1"/>
  <c r="J76" i="1"/>
  <c r="J75" i="1"/>
  <c r="I74" i="1"/>
  <c r="J74" i="1" s="1"/>
  <c r="J73" i="1"/>
  <c r="J72" i="1"/>
  <c r="J71" i="1"/>
  <c r="J70" i="1"/>
  <c r="J69" i="1"/>
  <c r="J68" i="1"/>
  <c r="J67" i="1"/>
  <c r="I66" i="1"/>
  <c r="J66" i="1" s="1"/>
  <c r="J65" i="1"/>
  <c r="I64" i="1"/>
  <c r="J64" i="1" s="1"/>
  <c r="J63" i="1"/>
  <c r="J62" i="1"/>
  <c r="I62" i="1"/>
  <c r="J61" i="1"/>
  <c r="J60" i="1"/>
  <c r="J59" i="1"/>
  <c r="J58" i="1"/>
  <c r="J57" i="1"/>
  <c r="J56" i="1"/>
  <c r="J55" i="1"/>
  <c r="J54" i="1"/>
  <c r="J53" i="1"/>
  <c r="J52" i="1"/>
  <c r="J51" i="1"/>
  <c r="I50" i="1"/>
  <c r="J47" i="1"/>
  <c r="J46" i="1"/>
  <c r="I45" i="1"/>
  <c r="J45" i="1" s="1"/>
  <c r="J44" i="1"/>
  <c r="J43" i="1"/>
  <c r="J42" i="1"/>
  <c r="J41" i="1"/>
  <c r="I40" i="1"/>
  <c r="J40" i="1" s="1"/>
  <c r="J39" i="1"/>
  <c r="J38" i="1"/>
  <c r="J37" i="1"/>
  <c r="J36" i="1"/>
  <c r="J35" i="1"/>
  <c r="J34" i="1"/>
  <c r="J33" i="1"/>
  <c r="I32" i="1"/>
  <c r="J32" i="1" s="1"/>
  <c r="J31" i="1"/>
  <c r="J30" i="1"/>
  <c r="J29" i="1"/>
  <c r="J28" i="1"/>
  <c r="I27" i="1"/>
  <c r="J27" i="1" s="1"/>
  <c r="J26" i="1"/>
  <c r="I25" i="1"/>
  <c r="J25" i="1" s="1"/>
  <c r="J24" i="1"/>
  <c r="I23" i="1"/>
  <c r="J23" i="1" s="1"/>
  <c r="J22" i="1"/>
  <c r="J21" i="1"/>
  <c r="I21" i="1"/>
  <c r="J20" i="1"/>
  <c r="J19" i="1"/>
  <c r="J18" i="1"/>
  <c r="J17" i="1"/>
  <c r="J16" i="1"/>
  <c r="J15" i="1"/>
  <c r="J14" i="1"/>
  <c r="J13" i="1"/>
  <c r="I12" i="1"/>
  <c r="J12" i="1" s="1"/>
  <c r="J11" i="1"/>
  <c r="J10" i="1"/>
  <c r="I9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5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7" i="1"/>
  <c r="H86" i="1"/>
  <c r="H85" i="1"/>
  <c r="H84" i="1"/>
  <c r="H83" i="1"/>
  <c r="H82" i="1"/>
  <c r="H81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3" i="1"/>
  <c r="H61" i="1"/>
  <c r="H60" i="1"/>
  <c r="H59" i="1"/>
  <c r="H58" i="1"/>
  <c r="H57" i="1"/>
  <c r="H56" i="1"/>
  <c r="H55" i="1"/>
  <c r="H54" i="1"/>
  <c r="H53" i="1"/>
  <c r="H52" i="1"/>
  <c r="H51" i="1"/>
  <c r="H47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G169" i="1"/>
  <c r="G165" i="1"/>
  <c r="G159" i="1"/>
  <c r="G158" i="1" s="1"/>
  <c r="H158" i="1" s="1"/>
  <c r="G127" i="1"/>
  <c r="G126" i="1" s="1"/>
  <c r="H126" i="1" s="1"/>
  <c r="G124" i="1"/>
  <c r="H124" i="1" s="1"/>
  <c r="G109" i="1"/>
  <c r="G103" i="1"/>
  <c r="H103" i="1" s="1"/>
  <c r="G89" i="1"/>
  <c r="G80" i="1"/>
  <c r="H80" i="1" s="1"/>
  <c r="G74" i="1"/>
  <c r="H74" i="1" s="1"/>
  <c r="G66" i="1"/>
  <c r="G64" i="1"/>
  <c r="H64" i="1" s="1"/>
  <c r="G62" i="1"/>
  <c r="H62" i="1" s="1"/>
  <c r="G50" i="1"/>
  <c r="G49" i="1" s="1"/>
  <c r="H49" i="1" s="1"/>
  <c r="G45" i="1"/>
  <c r="G40" i="1"/>
  <c r="H40" i="1" s="1"/>
  <c r="G32" i="1"/>
  <c r="H32" i="1" s="1"/>
  <c r="G27" i="1"/>
  <c r="H27" i="1" s="1"/>
  <c r="G25" i="1"/>
  <c r="G23" i="1"/>
  <c r="H23" i="1" s="1"/>
  <c r="G21" i="1"/>
  <c r="G12" i="1"/>
  <c r="H12" i="1" s="1"/>
  <c r="G9" i="1"/>
  <c r="F171" i="1"/>
  <c r="F170" i="1"/>
  <c r="F168" i="1"/>
  <c r="F167" i="1"/>
  <c r="F166" i="1"/>
  <c r="F164" i="1"/>
  <c r="F163" i="1"/>
  <c r="F162" i="1"/>
  <c r="F161" i="1"/>
  <c r="F160" i="1"/>
  <c r="F159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7" i="1"/>
  <c r="F86" i="1"/>
  <c r="F85" i="1"/>
  <c r="F84" i="1"/>
  <c r="F83" i="1"/>
  <c r="F82" i="1"/>
  <c r="F81" i="1"/>
  <c r="F79" i="1"/>
  <c r="F78" i="1"/>
  <c r="F77" i="1"/>
  <c r="F76" i="1"/>
  <c r="F75" i="1"/>
  <c r="F73" i="1"/>
  <c r="F72" i="1"/>
  <c r="F71" i="1"/>
  <c r="F70" i="1"/>
  <c r="F69" i="1"/>
  <c r="F68" i="1"/>
  <c r="F67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7" i="1"/>
  <c r="F46" i="1"/>
  <c r="F44" i="1"/>
  <c r="F43" i="1"/>
  <c r="F42" i="1"/>
  <c r="F41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4" i="1"/>
  <c r="F23" i="1"/>
  <c r="F22" i="1"/>
  <c r="F20" i="1"/>
  <c r="F19" i="1"/>
  <c r="F18" i="1"/>
  <c r="F17" i="1"/>
  <c r="F16" i="1"/>
  <c r="F15" i="1"/>
  <c r="F14" i="1"/>
  <c r="F13" i="1"/>
  <c r="F11" i="1"/>
  <c r="F10" i="1"/>
  <c r="E169" i="1"/>
  <c r="F169" i="1" s="1"/>
  <c r="E88" i="1"/>
  <c r="F88" i="1" s="1"/>
  <c r="E165" i="1"/>
  <c r="F165" i="1" s="1"/>
  <c r="E159" i="1"/>
  <c r="E158" i="1" s="1"/>
  <c r="F158" i="1" s="1"/>
  <c r="E127" i="1"/>
  <c r="E126" i="1" s="1"/>
  <c r="F126" i="1" s="1"/>
  <c r="E124" i="1"/>
  <c r="F124" i="1" s="1"/>
  <c r="E109" i="1"/>
  <c r="E108" i="1" s="1"/>
  <c r="F108" i="1" s="1"/>
  <c r="E103" i="1"/>
  <c r="E89" i="1"/>
  <c r="F89" i="1" s="1"/>
  <c r="E80" i="1"/>
  <c r="F80" i="1" s="1"/>
  <c r="E74" i="1"/>
  <c r="F74" i="1" s="1"/>
  <c r="E66" i="1"/>
  <c r="F66" i="1" s="1"/>
  <c r="E64" i="1"/>
  <c r="F64" i="1" s="1"/>
  <c r="E62" i="1"/>
  <c r="E50" i="1"/>
  <c r="F50" i="1" s="1"/>
  <c r="E45" i="1"/>
  <c r="F45" i="1" s="1"/>
  <c r="E40" i="1"/>
  <c r="F40" i="1" s="1"/>
  <c r="E32" i="1"/>
  <c r="F32" i="1" s="1"/>
  <c r="E27" i="1"/>
  <c r="E25" i="1"/>
  <c r="F25" i="1" s="1"/>
  <c r="E23" i="1"/>
  <c r="E21" i="1"/>
  <c r="F21" i="1" s="1"/>
  <c r="E12" i="1"/>
  <c r="F12" i="1" s="1"/>
  <c r="E9" i="1"/>
  <c r="E8" i="1" s="1"/>
  <c r="E6" i="1" s="1"/>
  <c r="F6" i="1" l="1"/>
  <c r="E4" i="1"/>
  <c r="F4" i="1" s="1"/>
  <c r="F127" i="1"/>
  <c r="G88" i="1"/>
  <c r="H88" i="1" s="1"/>
  <c r="H127" i="1"/>
  <c r="K49" i="1"/>
  <c r="K108" i="1"/>
  <c r="L108" i="1" s="1"/>
  <c r="O108" i="1"/>
  <c r="P108" i="1" s="1"/>
  <c r="S49" i="1"/>
  <c r="U49" i="1"/>
  <c r="E49" i="1"/>
  <c r="F8" i="1"/>
  <c r="I8" i="1"/>
  <c r="I108" i="1"/>
  <c r="J108" i="1" s="1"/>
  <c r="I126" i="1"/>
  <c r="J126" i="1" s="1"/>
  <c r="K126" i="1"/>
  <c r="L126" i="1" s="1"/>
  <c r="P89" i="1"/>
  <c r="Q49" i="1"/>
  <c r="T127" i="1"/>
  <c r="U126" i="1"/>
  <c r="V126" i="1" s="1"/>
  <c r="X89" i="1"/>
  <c r="Y8" i="1"/>
  <c r="Y88" i="1"/>
  <c r="Z88" i="1" s="1"/>
  <c r="AA49" i="1"/>
  <c r="AB49" i="1" s="1"/>
  <c r="F109" i="1"/>
  <c r="F9" i="1"/>
  <c r="G108" i="1"/>
  <c r="H108" i="1" s="1"/>
  <c r="H50" i="1"/>
  <c r="I49" i="1"/>
  <c r="K88" i="1"/>
  <c r="L88" i="1" s="1"/>
  <c r="M88" i="1"/>
  <c r="N88" i="1" s="1"/>
  <c r="M108" i="1"/>
  <c r="N108" i="1" s="1"/>
  <c r="O8" i="1"/>
  <c r="O49" i="1"/>
  <c r="Q8" i="1"/>
  <c r="W8" i="1"/>
  <c r="X8" i="1" s="1"/>
  <c r="W49" i="1"/>
  <c r="AA8" i="1"/>
  <c r="AB8" i="1" s="1"/>
  <c r="AA48" i="1"/>
  <c r="AB48" i="1" s="1"/>
  <c r="AA6" i="1"/>
  <c r="AB9" i="1"/>
  <c r="AB50" i="1"/>
  <c r="AB159" i="1"/>
  <c r="Z49" i="1"/>
  <c r="Y48" i="1"/>
  <c r="Z48" i="1" s="1"/>
  <c r="Z8" i="1"/>
  <c r="Y6" i="1"/>
  <c r="Z9" i="1"/>
  <c r="Z50" i="1"/>
  <c r="Z159" i="1"/>
  <c r="X49" i="1"/>
  <c r="W48" i="1"/>
  <c r="X48" i="1" s="1"/>
  <c r="X9" i="1"/>
  <c r="X50" i="1"/>
  <c r="X159" i="1"/>
  <c r="V49" i="1"/>
  <c r="V8" i="1"/>
  <c r="U6" i="1"/>
  <c r="V9" i="1"/>
  <c r="V50" i="1"/>
  <c r="V159" i="1"/>
  <c r="V109" i="1"/>
  <c r="T8" i="1"/>
  <c r="S6" i="1"/>
  <c r="T49" i="1"/>
  <c r="S48" i="1"/>
  <c r="T48" i="1" s="1"/>
  <c r="T9" i="1"/>
  <c r="T50" i="1"/>
  <c r="T159" i="1"/>
  <c r="R8" i="1"/>
  <c r="Q6" i="1"/>
  <c r="R49" i="1"/>
  <c r="Q48" i="1"/>
  <c r="R48" i="1" s="1"/>
  <c r="R9" i="1"/>
  <c r="R50" i="1"/>
  <c r="R159" i="1"/>
  <c r="P8" i="1"/>
  <c r="O6" i="1"/>
  <c r="P49" i="1"/>
  <c r="P9" i="1"/>
  <c r="P50" i="1"/>
  <c r="P159" i="1"/>
  <c r="N8" i="1"/>
  <c r="M6" i="1"/>
  <c r="N49" i="1"/>
  <c r="M48" i="1"/>
  <c r="N48" i="1" s="1"/>
  <c r="N9" i="1"/>
  <c r="N50" i="1"/>
  <c r="N159" i="1"/>
  <c r="N109" i="1"/>
  <c r="L8" i="1"/>
  <c r="K6" i="1"/>
  <c r="L49" i="1"/>
  <c r="K48" i="1"/>
  <c r="L48" i="1" s="1"/>
  <c r="L9" i="1"/>
  <c r="L50" i="1"/>
  <c r="L159" i="1"/>
  <c r="J8" i="1"/>
  <c r="I6" i="1"/>
  <c r="J49" i="1"/>
  <c r="I48" i="1"/>
  <c r="J48" i="1" s="1"/>
  <c r="J9" i="1"/>
  <c r="J50" i="1"/>
  <c r="J159" i="1"/>
  <c r="G8" i="1"/>
  <c r="H8" i="1" s="1"/>
  <c r="E48" i="1" l="1"/>
  <c r="F48" i="1" s="1"/>
  <c r="F49" i="1"/>
  <c r="W6" i="1"/>
  <c r="G48" i="1"/>
  <c r="H48" i="1" s="1"/>
  <c r="O48" i="1"/>
  <c r="P48" i="1" s="1"/>
  <c r="U48" i="1"/>
  <c r="V48" i="1" s="1"/>
  <c r="AA4" i="1"/>
  <c r="AB4" i="1" s="1"/>
  <c r="AB6" i="1"/>
  <c r="Y4" i="1"/>
  <c r="Z4" i="1" s="1"/>
  <c r="Z6" i="1"/>
  <c r="W4" i="1"/>
  <c r="X4" i="1" s="1"/>
  <c r="X6" i="1"/>
  <c r="V6" i="1"/>
  <c r="U4" i="1"/>
  <c r="V4" i="1" s="1"/>
  <c r="S4" i="1"/>
  <c r="T4" i="1" s="1"/>
  <c r="T6" i="1"/>
  <c r="Q4" i="1"/>
  <c r="R4" i="1" s="1"/>
  <c r="R6" i="1"/>
  <c r="O4" i="1"/>
  <c r="P4" i="1" s="1"/>
  <c r="P6" i="1"/>
  <c r="M4" i="1"/>
  <c r="N4" i="1" s="1"/>
  <c r="N6" i="1"/>
  <c r="K4" i="1"/>
  <c r="L4" i="1" s="1"/>
  <c r="L6" i="1"/>
  <c r="I4" i="1"/>
  <c r="J4" i="1" s="1"/>
  <c r="J6" i="1"/>
  <c r="G6" i="1"/>
  <c r="H6" i="1" s="1"/>
  <c r="G4" i="1" l="1"/>
  <c r="H4" i="1" s="1"/>
  <c r="I4" i="3" l="1"/>
  <c r="C20" i="3" l="1"/>
  <c r="F14" i="3" l="1"/>
  <c r="C17" i="3"/>
  <c r="C14" i="3" l="1"/>
  <c r="H14" i="3" s="1"/>
  <c r="C19" i="3"/>
  <c r="C13" i="3"/>
  <c r="D7" i="3" l="1"/>
  <c r="F16" i="3"/>
  <c r="H16" i="3" s="1"/>
  <c r="F13" i="3"/>
  <c r="F17" i="3"/>
  <c r="G7" i="3"/>
  <c r="G11" i="3"/>
  <c r="G8" i="3"/>
  <c r="F15" i="3"/>
  <c r="G10" i="3"/>
  <c r="G9" i="3" l="1"/>
  <c r="D8" i="3"/>
  <c r="F6" i="3" l="1"/>
  <c r="H13" i="3" l="1"/>
  <c r="C6" i="3" l="1"/>
  <c r="B10" i="3" l="1"/>
  <c r="H17" i="3"/>
  <c r="H6" i="3" l="1"/>
  <c r="F4" i="3" l="1"/>
  <c r="C15" i="3" l="1"/>
  <c r="C4" i="3" s="1"/>
  <c r="H4" i="3" s="1"/>
  <c r="J4" i="3" s="1"/>
  <c r="H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YCSA</author>
    <author>Marcos</author>
  </authors>
  <commentList>
    <comment ref="C10" authorId="0" shapeId="0" xr:uid="{18FF5543-2E9C-4B47-BE9F-F2A10A60FF80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CONFORME PLANILHA MENSALIDADES</t>
        </r>
      </text>
    </comment>
    <comment ref="C16" authorId="0" shapeId="0" xr:uid="{36467E6E-6E0B-4CA6-B988-11A38D272EA9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não é uma receita mensal. O Sr. Hans faz dois pagamentos anuais ref. primeiro semestre e segundo semestre. Considerei 4.965,00 que foi o equivalente ao total recebido em 2024 + o reajuste de 4,5%
</t>
        </r>
      </text>
    </comment>
    <comment ref="B18" authorId="0" shapeId="0" xr:uid="{3E453979-69E2-43DC-AB6C-4F8B00329CC8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Passei para diretoria de vela23166,30
</t>
        </r>
      </text>
    </comment>
    <comment ref="C18" authorId="0" shapeId="0" xr:uid="{C6E77F94-7D64-4895-A7BA-7A6A73F5426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Esse não é o patrocinio da FEVESP. Coloquei um valor x, por favor, vejam se querem manter ou eliminar essa possibilidade</t>
        </r>
      </text>
    </comment>
    <comment ref="C24" authorId="0" shapeId="0" xr:uid="{17264C8E-35F8-4943-9447-1673B1224176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considerei o que foi realizado até set/24 + o que foi realizado em nov/dez 23 + reajuste
</t>
        </r>
      </text>
    </comment>
    <comment ref="C28" authorId="0" shapeId="0" xr:uid="{A73C474F-2B42-45DE-87B4-6DA1D9A4AA63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VIDE PLANILHA MENSALIDADES</t>
        </r>
      </text>
    </comment>
    <comment ref="C29" authorId="0" shapeId="0" xr:uid="{4133EE70-D6EE-4F3D-8D9A-B16B4A8CDEF7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VIDE PLANILHA MENSALIDADES</t>
        </r>
      </text>
    </comment>
    <comment ref="C31" authorId="0" shapeId="0" xr:uid="{D5F11C8B-60A8-4007-BEF0-E4E1F11DC642}">
      <text>
        <r>
          <rPr>
            <b/>
            <sz val="9"/>
            <color indexed="81"/>
            <rFont val="Segoe UI"/>
            <family val="2"/>
          </rPr>
          <t>VENDA TSUNAMI E BRISA</t>
        </r>
      </text>
    </comment>
    <comment ref="C35" authorId="0" shapeId="0" xr:uid="{C5244E77-E465-44B9-9B14-FBF333C17B58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usamos a média de 2023 pois esse ano foi atipico</t>
        </r>
      </text>
    </comment>
    <comment ref="C37" authorId="0" shapeId="0" xr:uid="{073686E9-0E67-496F-B85E-CACBE5BCD377}">
      <text>
        <r>
          <rPr>
            <b/>
            <sz val="9"/>
            <color indexed="81"/>
            <rFont val="Segoe UI"/>
            <family val="2"/>
          </rPr>
          <t>anualizado com base em 2024 e projeção de nr de velejadores para 2025 + reajuste - 4 meses de Lei do Incentivo. 36 velejadores x R$ 950,00 (36 barcos)</t>
        </r>
      </text>
    </comment>
    <comment ref="C38" authorId="0" shapeId="0" xr:uid="{71D087A8-BA04-4BB5-AF1B-36A8AA24DFBF}">
      <text>
        <r>
          <rPr>
            <b/>
            <sz val="9"/>
            <color indexed="81"/>
            <rFont val="Segoe UI"/>
            <family val="2"/>
          </rPr>
          <t>anualizado com base em 2024 e projeção de nr de velejadores para 2025 + reajuste - 4 meses de Lei do Incentivo. 22 velejadores x R$ 650,00 (22
 barcos)</t>
        </r>
      </text>
    </comment>
    <comment ref="C39" authorId="0" shapeId="0" xr:uid="{CD7D6B72-B512-49E3-B9FE-C89FD9950949}">
      <text>
        <r>
          <rPr>
            <b/>
            <sz val="9"/>
            <color indexed="81"/>
            <rFont val="Segoe UI"/>
            <family val="2"/>
          </rPr>
          <t>anualizado com base em 2024 e projeção de nr de velejadores para 2025 + reajuste - 4 meses de Lei do Incentivo. 6 velejadores x R$ 800,00 ( 3 barcos)</t>
        </r>
      </text>
    </comment>
    <comment ref="C41" authorId="0" shapeId="0" xr:uid="{63E6575C-7BD0-46EE-87BF-516C4DA46A40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CONSIDERADO O VALOR RECEBIDO COM A VENDA DE CANECAS + REAJUSTE
</t>
        </r>
      </text>
    </comment>
    <comment ref="C42" authorId="0" shapeId="0" xr:uid="{C0068083-B0B4-4795-BB5E-3E20246F367E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SE CONSIDERARMOS O VALOR ARRECADADO ESSE ANO + REAJUSTE O CORRETO 12.481,22. PORÉM EM 2023 A RECEITA FOI DE 27.195,21. CONSIDEREI QUE EM 2025 VAMOS RECUPERAR AS PERDAS QUE TIVEMOS COM A FALTA DE UM MARKETING ATIVO E QUE A FESTA VAI VOLTAR AOS PATAMARES ANTIGOS EM TERMOS DE CONVITES VENDIDOS
COLOQUEI UM VALOR CONSERVADOR - NÃO TÃO BOM COMO NOS ANOS ANTERIORES PORÉM NÃO TÃO BAIXO COMO ESSE ANO</t>
        </r>
      </text>
    </comment>
    <comment ref="C43" authorId="0" shapeId="0" xr:uid="{C61DC713-C5E8-4D1B-A27A-9C1FDAE7A556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CONSIDERADO O VALOR REALIZADO EM 2024 + REAJUSTE
</t>
        </r>
      </text>
    </comment>
    <comment ref="C44" authorId="0" shapeId="0" xr:uid="{35FD988A-85DA-413F-96A6-C80B2E2F79FB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CONSIDERADO O VALOR DA MESA DO EXPOSITOR 2024 + REAJUSTE </t>
        </r>
      </text>
    </comment>
    <comment ref="C46" authorId="0" shapeId="0" xr:uid="{82B2DB0C-C47F-4CD5-AE58-355892F68D7B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2 colaboradores com ajuda do CBC para pagar salários</t>
        </r>
      </text>
    </comment>
    <comment ref="C47" authorId="1" shapeId="0" xr:uid="{C2F53046-75B2-4F0B-8C3F-D714F165B64C}">
      <text>
        <r>
          <rPr>
            <sz val="9"/>
            <color indexed="81"/>
            <rFont val="Segoe UI"/>
            <family val="2"/>
          </rPr>
          <t xml:space="preserve">4 meses de Lei do Incentivo já aprovados. 
</t>
        </r>
      </text>
    </comment>
    <comment ref="B51" authorId="0" shapeId="0" xr:uid="{80EFF476-0571-488E-9E87-24B68A581A9D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12 folhas</t>
        </r>
      </text>
    </comment>
    <comment ref="C51" authorId="0" shapeId="0" xr:uid="{AC611334-5834-42B6-A548-86215AEF29BA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vida aba planilha folha</t>
        </r>
      </text>
    </comment>
    <comment ref="C53" authorId="0" shapeId="0" xr:uid="{A97FBB29-ECE1-415E-8587-A7C15059038C}">
      <text>
        <r>
          <rPr>
            <b/>
            <sz val="9"/>
            <color indexed="81"/>
            <rFont val="Segoe UI"/>
            <family val="2"/>
          </rPr>
          <t>YCSA:
conforme folha set. Lembrando que o CBC não cobre encargos, então o valor estimado é dos encargos sobre o valor total da folha (sem o desconto dos 4 mil por mês do CBC). Considerado 34,5% de encargos mensais</t>
        </r>
      </text>
    </comment>
    <comment ref="C54" authorId="0" shapeId="0" xr:uid="{D97DE46E-1A7E-4106-A245-C6D1B8C0C685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a definir</t>
        </r>
      </text>
    </comment>
    <comment ref="C55" authorId="0" shapeId="0" xr:uid="{6F374361-A022-4983-9B32-495F95D2777B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na folha de set e acrescentando o valor desc ref. cbc pois o mesmo não paga férias e nem 13</t>
        </r>
      </text>
    </comment>
    <comment ref="C57" authorId="0" shapeId="0" xr:uid="{253D84EE-4D4F-4F58-943F-5CE214A6E3E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no realizado em set</t>
        </r>
      </text>
    </comment>
    <comment ref="C58" authorId="0" shapeId="0" xr:uid="{6A3908C0-3EC0-4D5B-922F-4D32E6EF6941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em set</t>
        </r>
      </text>
    </comment>
    <comment ref="C59" authorId="0" shapeId="0" xr:uid="{F45EF520-4F6B-4F10-ADC3-807517EBDB32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precisamos saber se existe a intenção de oferecer capacitação / treinamentos em 2025
</t>
        </r>
      </text>
    </comment>
    <comment ref="C60" authorId="0" shapeId="0" xr:uid="{18245D88-89E4-4772-88F7-CFA72E114D8A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do valor de set, pois está vinculado ao número de funcionários</t>
        </r>
      </text>
    </comment>
    <comment ref="C65" authorId="0" shapeId="0" xr:uid="{0830B946-7306-4E10-AF77-2528BFE53A55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Seguro vida empregados aprox 150mensais = 1800,00 ano Apólice  responsabilidade civil 6.019,15  / seguro empresarial 29.258,00 / seguro D&amp;O 10.506,79  + reajuste ano
</t>
        </r>
      </text>
    </comment>
    <comment ref="C78" authorId="0" shapeId="0" xr:uid="{0B5BB7E7-57F3-4402-97BB-CF69323032D9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Costumamos contratar avulso durante o verão</t>
        </r>
      </text>
    </comment>
    <comment ref="C87" authorId="0" shapeId="0" xr:uid="{4165E81E-1FBA-413C-8B4F-BB1F57531976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dependendo se vamos fazer os acessórios para venda
</t>
        </r>
      </text>
    </comment>
    <comment ref="C90" authorId="0" shapeId="0" xr:uid="{4C37A954-BBD9-4CDF-B60A-55132B46AB7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considerado o valor já realizado em 2024 + reajuste</t>
        </r>
      </text>
    </comment>
    <comment ref="C91" authorId="0" shapeId="0" xr:uid="{2F52EBA7-E45C-4416-9BD2-82CC63E00186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considerado o valor já realizado em 2024 + reajuste</t>
        </r>
      </text>
    </comment>
    <comment ref="C92" authorId="0" shapeId="0" xr:uid="{CB733378-5CDA-4FDD-BB52-A36C26CF3637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gastos com locação estante, flores, decoração em geral, bolo oferecido para expositores, impressões para divulgação</t>
        </r>
      </text>
    </comment>
    <comment ref="C93" authorId="0" shapeId="0" xr:uid="{3212CFF9-25E7-4403-92A2-342751CBF6BB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Coquetel descerramento placas, confecção placas, outras homenagens como coroa de flores</t>
        </r>
      </text>
    </comment>
    <comment ref="C94" authorId="0" shapeId="0" xr:uid="{76194882-0F38-4FF9-90F6-417FC627AD3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nos valores realizados</t>
        </r>
      </text>
    </comment>
    <comment ref="C95" authorId="0" shapeId="0" xr:uid="{B6BBAE45-2E3B-4DFF-AE1B-397C5844D17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na média gasta nos ultimos anos</t>
        </r>
      </text>
    </comment>
    <comment ref="C96" authorId="0" shapeId="0" xr:uid="{C0CB5EB7-B77F-417F-9E85-30F5306FE5F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com base na média de gastos do ano</t>
        </r>
      </text>
    </comment>
    <comment ref="C97" authorId="0" shapeId="0" xr:uid="{10807B55-A946-4B1F-9723-A2341AAE8610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base dos gastos do ano</t>
        </r>
      </text>
    </comment>
    <comment ref="C98" authorId="0" shapeId="0" xr:uid="{A813A5E7-F7BA-4766-851E-EACFFBC2E0E8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base gastos com o evento nos últimos anos</t>
        </r>
      </text>
    </comment>
    <comment ref="C99" authorId="0" shapeId="0" xr:uid="{9F889578-C533-44E8-ACCC-A265A74B19C6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base valores do orçamento dos ultimos anos</t>
        </r>
      </text>
    </comment>
    <comment ref="C100" authorId="0" shapeId="0" xr:uid="{85025D62-D274-42E5-83F5-D91BD55D49CB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Lembrancinhas crianças, papai noel, chá da tarde, coral, festa confraternização funcionários</t>
        </r>
      </text>
    </comment>
    <comment ref="B110" authorId="0" shapeId="0" xr:uid="{510F13FE-F47F-47FD-B6A7-ACCF31408E59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parte custeado pelo CBC
</t>
        </r>
      </text>
    </comment>
    <comment ref="C110" authorId="0" shapeId="0" xr:uid="{3C1C8400-A017-4F02-A26F-14CAF8779DFA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folha de set</t>
        </r>
      </text>
    </comment>
    <comment ref="C111" authorId="0" shapeId="0" xr:uid="{0A99E79E-8666-49D8-A24D-A7BD32164C98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folha de setembro como base. Lembrando que o CBC não cobre encargos e que tem que acrescentar os 4.000 por mês que descontamos para fins do relatório gerencial</t>
        </r>
      </text>
    </comment>
    <comment ref="C112" authorId="0" shapeId="0" xr:uid="{806C02A8-7416-4FFC-AF81-F6E4479A3734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levando em consideração salário de dezembro
</t>
        </r>
      </text>
    </comment>
    <comment ref="C113" authorId="0" shapeId="0" xr:uid="{0D7DC9B7-FFAF-4211-8102-E8FDFE0FB997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levando em consideração folha set</t>
        </r>
      </text>
    </comment>
    <comment ref="C114" authorId="0" shapeId="0" xr:uid="{D84D84FE-4DF5-40D6-88E9-54E9335782B2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considerando folha set - 1/3 férias - CBC não paga férias</t>
        </r>
      </text>
    </comment>
    <comment ref="C116" authorId="0" shapeId="0" xr:uid="{B42E3F9E-A8DF-4A6E-BDA2-E86C9C9C3781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levando em consideração folha set </t>
        </r>
      </text>
    </comment>
    <comment ref="C117" authorId="0" shapeId="0" xr:uid="{F19CD0AC-8587-4595-9C45-2BEE01AA67F0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Por favor, preciso de um norte de valor a ser estimado para esse conta. Os valores de manutenção estavam todos na dir vela conforme falamos</t>
        </r>
      </text>
    </comment>
    <comment ref="C121" authorId="0" shapeId="0" xr:uid="{2EAE0636-E8E1-4982-BCF9-4BF9CAA2DDFF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VALOR DE OUTUBRO 13.470,00 * 10 * 1,045 - CONSIDERADO 10 MESES JÁ QUE JAN E JULHO NÃO TEM AULA </t>
        </r>
      </text>
    </comment>
    <comment ref="C122" authorId="0" shapeId="0" xr:uid="{7B6C7771-F2CF-4706-9B6D-B8A916AE8A09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CONSIDERANDO APROX 900 PARA CADA INSTRUTOR
POR MÊS</t>
        </r>
      </text>
    </comment>
    <comment ref="C125" authorId="0" shapeId="0" xr:uid="{DE675B72-0557-4995-8D73-C094C69F51BD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considerei o valor a ser gasto esse ano - o que já foi realizado + o que deve acontecer até dez + reajuste</t>
        </r>
      </text>
    </comment>
    <comment ref="C128" authorId="0" shapeId="0" xr:uid="{773A5885-4551-4779-83B9-845A1C954C0E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vide planilha folha</t>
        </r>
      </text>
    </comment>
    <comment ref="C136" authorId="0" shapeId="0" xr:uid="{D376CC8D-D4C4-417C-871F-20ED4DF950A5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folha set</t>
        </r>
      </text>
    </comment>
    <comment ref="C137" authorId="0" shapeId="0" xr:uid="{14F39C1D-5F6E-4B7F-83EF-47A75FC88D10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vide planilha folha</t>
        </r>
      </text>
    </comment>
    <comment ref="C141" authorId="0" shapeId="0" xr:uid="{C7B3E428-3A37-4691-8CC1-98E846F9D388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TIREI 30 MIL REF FRETE CAMINHÃO</t>
        </r>
      </text>
    </comment>
    <comment ref="C148" authorId="1" shapeId="0" xr:uid="{E564D5E4-0AE9-4184-AF43-2A4E42AF5FE9}">
      <text>
        <r>
          <rPr>
            <sz val="9"/>
            <color indexed="81"/>
            <rFont val="Segoe UI"/>
            <family val="2"/>
          </rPr>
          <t xml:space="preserve">anulaizado valor 139.919,40 e alocado conforme as novas linhas de despesas baseado em 2024 e nas necessidades.
</t>
        </r>
      </text>
    </comment>
    <comment ref="C152" authorId="0" shapeId="0" xr:uid="{9B2704BF-040E-4734-9CE2-0F82FA80C09E}">
      <text>
        <r>
          <rPr>
            <b/>
            <sz val="9"/>
            <color indexed="81"/>
            <rFont val="Segoe UI"/>
            <family val="2"/>
          </rPr>
          <t>YCSA:</t>
        </r>
        <r>
          <rPr>
            <sz val="9"/>
            <color indexed="81"/>
            <rFont val="Segoe UI"/>
            <family val="2"/>
          </rPr>
          <t xml:space="preserve">
Por favor, preciso de um norte de valor a ser estimado para esse conta. Os valores de manutenção estavam todos na dir vela conforme falamos</t>
        </r>
      </text>
    </comment>
  </commentList>
</comments>
</file>

<file path=xl/sharedStrings.xml><?xml version="1.0" encoding="utf-8"?>
<sst xmlns="http://schemas.openxmlformats.org/spreadsheetml/2006/main" count="209" uniqueCount="179">
  <si>
    <t>RECEITAS</t>
  </si>
  <si>
    <t>RECEITAS DE CUSTEIO</t>
  </si>
  <si>
    <t>RECEITAS SOCIAIS</t>
  </si>
  <si>
    <t>Mensalidade de Sócios</t>
  </si>
  <si>
    <t>Mensalidade de Sócio Esportista</t>
  </si>
  <si>
    <t>Estadia de Barcos</t>
  </si>
  <si>
    <t>Taxa de Armário (Vestiários)</t>
  </si>
  <si>
    <t>Taxa de Armário (Hangar)</t>
  </si>
  <si>
    <t>Taxa de Bolão</t>
  </si>
  <si>
    <t>Festas Oktoberfest</t>
  </si>
  <si>
    <t>Festa Flash Back</t>
  </si>
  <si>
    <t>Festas Junina</t>
  </si>
  <si>
    <t>FUNDO PRÓ-VELA</t>
  </si>
  <si>
    <t>RECEITAS CURSO DE VELA</t>
  </si>
  <si>
    <t>Receitas Financeiras</t>
  </si>
  <si>
    <t>RECEITAS EVENTUAIS</t>
  </si>
  <si>
    <t>Tx transferência</t>
  </si>
  <si>
    <t>RECEITAS DIRETORIA DE VELA</t>
  </si>
  <si>
    <t>DESPESAS TOTAIS</t>
  </si>
  <si>
    <t>Diretor Secretário</t>
  </si>
  <si>
    <t>Despesas com Pessoal</t>
  </si>
  <si>
    <t>Salários (exceto Escola de Vela)</t>
  </si>
  <si>
    <t>Gratificação espontânea</t>
  </si>
  <si>
    <t>Encargos</t>
  </si>
  <si>
    <t>Rescisões Contratuais</t>
  </si>
  <si>
    <t>Capacitação Profissional</t>
  </si>
  <si>
    <t>Assistência Médica</t>
  </si>
  <si>
    <t>Seguros</t>
  </si>
  <si>
    <t>Consumo</t>
  </si>
  <si>
    <t>Água e Esgoto</t>
  </si>
  <si>
    <t>Eletricidade</t>
  </si>
  <si>
    <t>Gas</t>
  </si>
  <si>
    <t>Telefone, Net, correio, cartório</t>
  </si>
  <si>
    <t>Material de escritório</t>
  </si>
  <si>
    <t>Material de consumo e limpeza</t>
  </si>
  <si>
    <t>Serviços Terceirizados</t>
  </si>
  <si>
    <t>Contabilidade</t>
  </si>
  <si>
    <t>Assessoria Jurídica</t>
  </si>
  <si>
    <t>Salva Vidas</t>
  </si>
  <si>
    <t>Outros (sistema /informática / site / serviços de terceiros)</t>
  </si>
  <si>
    <t>Outras Despesas Operacionais</t>
  </si>
  <si>
    <t>Marketing (impressos diversos)</t>
  </si>
  <si>
    <t>Despesas Gerais (Lanches e refeições)</t>
  </si>
  <si>
    <t>Outros (dedetização/headhunter,etc)</t>
  </si>
  <si>
    <t>Uniformes e Acessórios para venda</t>
  </si>
  <si>
    <t>Diretoria Social</t>
  </si>
  <si>
    <t>Festas e Eventos</t>
  </si>
  <si>
    <t>Festa Junina</t>
  </si>
  <si>
    <t>Oktoberfest</t>
  </si>
  <si>
    <t>Homenagens</t>
  </si>
  <si>
    <t>Jantar do Comodoro</t>
  </si>
  <si>
    <t>Eventos</t>
  </si>
  <si>
    <t>Flash Back</t>
  </si>
  <si>
    <t>Outras Desp. Sociais</t>
  </si>
  <si>
    <t>FEVESP</t>
  </si>
  <si>
    <t>FENACLUBES</t>
  </si>
  <si>
    <t>CBC</t>
  </si>
  <si>
    <t>Diretoria Escola de Vela</t>
  </si>
  <si>
    <t>Despesas da Escola de Vela</t>
  </si>
  <si>
    <t>Acampamentos Escola de Vela</t>
  </si>
  <si>
    <t>Salários</t>
  </si>
  <si>
    <t>Gratificações</t>
  </si>
  <si>
    <t>Alimentação de funcionários / cesta básica / exames médicos  / Vale transporte /</t>
  </si>
  <si>
    <t>Materiais escola de vela</t>
  </si>
  <si>
    <t>Diretoria de Vela</t>
  </si>
  <si>
    <t>Despesas</t>
  </si>
  <si>
    <t>Alimentação funcionários / cesta básica</t>
  </si>
  <si>
    <t>Diretoria de Patrimônio</t>
  </si>
  <si>
    <t>Manutenção e Conservação de Instalações</t>
  </si>
  <si>
    <t>Manutenção e Conservação Piscina</t>
  </si>
  <si>
    <t>Manutenção e Conservação Edifícios, Muros, Cercas, etc</t>
  </si>
  <si>
    <t>Manuteção Hidráulica &amp; Elétrica</t>
  </si>
  <si>
    <t>Manutenção e Conservação Jardins</t>
  </si>
  <si>
    <t>Manutenção de Eqtos (exceto náutica)</t>
  </si>
  <si>
    <t>Impostos e Taxas</t>
  </si>
  <si>
    <t>Tributos e Taxas Municipais</t>
  </si>
  <si>
    <t>Despesas Bancárias</t>
  </si>
  <si>
    <t>PIS/COFINS</t>
  </si>
  <si>
    <t>Benefícios ( vale transp. + cesta básica  )</t>
  </si>
  <si>
    <t>Alimentação de funcionários</t>
  </si>
  <si>
    <t>Uniformes escola de vela</t>
  </si>
  <si>
    <t>Funcionários terceirizados</t>
  </si>
  <si>
    <t xml:space="preserve">Eventos Náuticos </t>
  </si>
  <si>
    <t>Conduções, viagens, cópias</t>
  </si>
  <si>
    <t>Páscoa</t>
  </si>
  <si>
    <t>Dia das Crianças</t>
  </si>
  <si>
    <t>Carnaval</t>
  </si>
  <si>
    <t>Dia das mães</t>
  </si>
  <si>
    <t>Dia dos pais</t>
  </si>
  <si>
    <t>Natal</t>
  </si>
  <si>
    <t>FEVESP - Patrocinio (juizes)</t>
  </si>
  <si>
    <t>RECEITAS FINANCEIRAS</t>
  </si>
  <si>
    <t>DESPESAS</t>
  </si>
  <si>
    <t>PESSOAL</t>
  </si>
  <si>
    <t>OPERACIONAIS</t>
  </si>
  <si>
    <t>MANUTENÇÃO</t>
  </si>
  <si>
    <t>IMPOSTOS E TAXAS</t>
  </si>
  <si>
    <t>ASSOCIAÇÕES</t>
  </si>
  <si>
    <t>ADMINISTRATIVAS</t>
  </si>
  <si>
    <t>DIRETORIA DE VELA</t>
  </si>
  <si>
    <t>Convites Sociais + (Parceiros)</t>
  </si>
  <si>
    <t>Título</t>
  </si>
  <si>
    <t>Auditoria Contábil</t>
  </si>
  <si>
    <t>Inscrições de regatas</t>
  </si>
  <si>
    <t>Troféus e Prêmios</t>
  </si>
  <si>
    <t>CONTRIBUIÇÕES SOCIAIS</t>
  </si>
  <si>
    <t>Concessão Restaurante</t>
  </si>
  <si>
    <t>Patrocinios</t>
  </si>
  <si>
    <t>RECEITAS DIRETORIA SOCIAL</t>
  </si>
  <si>
    <t>RECEITAS DE SERVIÇOS DIVERSOS</t>
  </si>
  <si>
    <t>DESPESAS DE CUSTEIO</t>
  </si>
  <si>
    <t>DIFERENÇA</t>
  </si>
  <si>
    <t>REAJUSTE NA MENSALIDADE</t>
  </si>
  <si>
    <t>Diretoria de Sustentabilidade</t>
  </si>
  <si>
    <t>Despesas de sustentabilidade</t>
  </si>
  <si>
    <t>Ações de sustentabilidade</t>
  </si>
  <si>
    <t>Eventos Náuticos (prêmios, juria)</t>
  </si>
  <si>
    <t>Uniformes e Adesivos Equip Vela</t>
  </si>
  <si>
    <t>DIRETORIA SOCIAL</t>
  </si>
  <si>
    <t>Eventos Diversos</t>
  </si>
  <si>
    <t>Bazar YCSA</t>
  </si>
  <si>
    <t>Bazar de Natal</t>
  </si>
  <si>
    <t>proposta 2024 - anual</t>
  </si>
  <si>
    <t>Férias + encargos</t>
  </si>
  <si>
    <t>13º salario + encargos</t>
  </si>
  <si>
    <t>Férias (1/3 + encargos)</t>
  </si>
  <si>
    <t>Rescisões Contratuais / Acordo</t>
  </si>
  <si>
    <t>Combustivel para campeonatos e treinos da flotilha e fretes</t>
  </si>
  <si>
    <t>PROPOSTA 2025</t>
  </si>
  <si>
    <t>Despesas com Pessoal - Terceirizado</t>
  </si>
  <si>
    <t>Curso de vela (adulto, extra curricular, educação fisica, op)</t>
  </si>
  <si>
    <t>RECEITAS ACAMPAMENTO</t>
  </si>
  <si>
    <t>Acampamento</t>
  </si>
  <si>
    <t>Aluguel de barcos / eventos nauticos</t>
  </si>
  <si>
    <t>Venda de imobilizado / doações/ receitas diversas</t>
  </si>
  <si>
    <t>Uniformes e acessórios</t>
  </si>
  <si>
    <t>Mat. vestiário e enfermaria</t>
  </si>
  <si>
    <t>Associação Nossa Guarapiranga</t>
  </si>
  <si>
    <t>Acesc</t>
  </si>
  <si>
    <t>CBVela</t>
  </si>
  <si>
    <t>Sindiclube</t>
  </si>
  <si>
    <t>Sociedade amigos da Marinha</t>
  </si>
  <si>
    <t>Despesas Acampamento</t>
  </si>
  <si>
    <t>Reembolso despesas Prestadores Serviço EV (combustivel, transporte, alimentação, etc....)</t>
  </si>
  <si>
    <t>Prestadores Serviço (autonomos - PJ)</t>
  </si>
  <si>
    <t xml:space="preserve">Viagens/estadias </t>
  </si>
  <si>
    <t>Manutenção lanchas</t>
  </si>
  <si>
    <t>Manutenção botes</t>
  </si>
  <si>
    <t>Acompanhamento técnico OP</t>
  </si>
  <si>
    <t>Acompanhamento técnico Laser</t>
  </si>
  <si>
    <t>Acompanhamento técnico 420</t>
  </si>
  <si>
    <t>FUNDO PRÓ VELA</t>
  </si>
  <si>
    <t>Aluguel sede , dependências , alojamentos e apartamentos</t>
  </si>
  <si>
    <t>Exames médicos, uniformes, etc</t>
  </si>
  <si>
    <t>Despesa de deslocamento, motoboy</t>
  </si>
  <si>
    <t>Compra de pequenos bens</t>
  </si>
  <si>
    <t>Manutenção e Conservação Veleiros  da Escola de Vela</t>
  </si>
  <si>
    <t>Combustível (Escola de Vela) - 30% total clube</t>
  </si>
  <si>
    <t>Reembolso gastos FPV</t>
  </si>
  <si>
    <t>Outros - a ser definido pelo FPV</t>
  </si>
  <si>
    <t>PROJETOS INCENTIVADOS</t>
  </si>
  <si>
    <t>LEI DO INCENTIVO AO ESPORTE</t>
  </si>
  <si>
    <t>Manutenção botes escola de vela</t>
  </si>
  <si>
    <t>Manutenção veleiros competição</t>
  </si>
  <si>
    <t>Prestadores Serviço - Flotilha OP</t>
  </si>
  <si>
    <t>Prestadores Serviço - Flotilha 420</t>
  </si>
  <si>
    <t>Prestadores Serviço - Diversos</t>
  </si>
  <si>
    <t>Despesas - Flotilha OP</t>
  </si>
  <si>
    <t>Prestadores Serviço - Flotilha Ilca</t>
  </si>
  <si>
    <t>Despesas - Flotilha Ilca</t>
  </si>
  <si>
    <t>Despesas - Flotilha 420</t>
  </si>
  <si>
    <t>Materiais Veleiros escola de vela</t>
  </si>
  <si>
    <t>Manutenção Veleiros escola de vela</t>
  </si>
  <si>
    <t>DIRETORIA ESCOLA DE VELA - cursos</t>
  </si>
  <si>
    <t>DIR. ESCOLA DE VELA - acampamento</t>
  </si>
  <si>
    <t>RES. RECEITAS</t>
  </si>
  <si>
    <t>RESULTADO GERAL</t>
  </si>
  <si>
    <t>%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</si>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</sst>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0" xfId="1" applyFont="1" applyBorder="1"/>
    <xf numFmtId="0" fontId="0" fillId="0" borderId="2" xfId="0" applyBorder="1"/>
    <xf numFmtId="43" fontId="0" fillId="0" borderId="0" xfId="1" applyFont="1"/>
    <xf numFmtId="0" fontId="0" fillId="0" borderId="3" xfId="0" applyBorder="1"/>
    <xf numFmtId="43" fontId="0" fillId="0" borderId="3" xfId="1" applyFont="1" applyBorder="1"/>
    <xf numFmtId="43" fontId="0" fillId="0" borderId="4" xfId="1" applyFont="1" applyBorder="1"/>
    <xf numFmtId="0" fontId="0" fillId="0" borderId="0" xfId="0" applyAlignment="1">
      <alignment horizontal="left" indent="1"/>
    </xf>
    <xf numFmtId="0" fontId="0" fillId="0" borderId="1" xfId="0" applyBorder="1"/>
    <xf numFmtId="4" fontId="0" fillId="0" borderId="0" xfId="0" applyNumberForma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left" indent="1"/>
    </xf>
    <xf numFmtId="4" fontId="0" fillId="0" borderId="8" xfId="0" applyNumberFormat="1" applyBorder="1"/>
    <xf numFmtId="0" fontId="0" fillId="0" borderId="7" xfId="0" applyBorder="1" applyAlignment="1">
      <alignment horizontal="left" indent="2"/>
    </xf>
    <xf numFmtId="43" fontId="0" fillId="0" borderId="8" xfId="1" applyFont="1" applyBorder="1"/>
    <xf numFmtId="4" fontId="0" fillId="0" borderId="7" xfId="0" applyNumberFormat="1" applyBorder="1" applyAlignment="1">
      <alignment horizontal="left" indent="1"/>
    </xf>
    <xf numFmtId="0" fontId="0" fillId="0" borderId="9" xfId="0" applyBorder="1"/>
    <xf numFmtId="4" fontId="0" fillId="0" borderId="10" xfId="0" applyNumberFormat="1" applyBorder="1"/>
    <xf numFmtId="4" fontId="3" fillId="0" borderId="7" xfId="0" applyNumberFormat="1" applyFont="1" applyBorder="1" applyAlignment="1">
      <alignment horizontal="center"/>
    </xf>
    <xf numFmtId="0" fontId="0" fillId="4" borderId="0" xfId="0" applyFill="1"/>
    <xf numFmtId="43" fontId="0" fillId="4" borderId="0" xfId="0" applyNumberFormat="1" applyFill="1"/>
    <xf numFmtId="167" fontId="0" fillId="0" borderId="0" xfId="2" applyNumberFormat="1" applyFont="1" applyBorder="1" applyAlignment="1">
      <alignment horizontal="center"/>
    </xf>
    <xf numFmtId="0" fontId="0" fillId="4" borderId="1" xfId="0" applyFill="1" applyBorder="1"/>
    <xf numFmtId="44" fontId="0" fillId="0" borderId="1" xfId="3" applyFont="1" applyBorder="1" applyAlignment="1">
      <alignment horizontal="right"/>
    </xf>
    <xf numFmtId="44" fontId="4" fillId="3" borderId="1" xfId="3" applyFont="1" applyFill="1" applyBorder="1" applyAlignment="1">
      <alignment horizontal="right" vertical="center" wrapText="1"/>
    </xf>
    <xf numFmtId="44" fontId="4" fillId="5" borderId="1" xfId="3" applyFont="1" applyFill="1" applyBorder="1" applyAlignment="1">
      <alignment horizontal="right" vertical="center"/>
    </xf>
    <xf numFmtId="44" fontId="4" fillId="6" borderId="1" xfId="3" applyFont="1" applyFill="1" applyBorder="1" applyAlignment="1">
      <alignment horizontal="right" vertical="center"/>
    </xf>
    <xf numFmtId="44" fontId="2" fillId="7" borderId="1" xfId="3" applyFont="1" applyFill="1" applyBorder="1" applyAlignment="1">
      <alignment horizontal="right" vertical="center"/>
    </xf>
    <xf numFmtId="43" fontId="0" fillId="0" borderId="1" xfId="0" applyNumberForma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4" fillId="5" borderId="1" xfId="0" applyFont="1" applyFill="1" applyBorder="1" applyAlignment="1">
      <alignment vertical="center" wrapText="1"/>
    </xf>
    <xf numFmtId="164" fontId="4" fillId="5" borderId="1" xfId="1" applyNumberFormat="1" applyFont="1" applyFill="1" applyBorder="1"/>
    <xf numFmtId="0" fontId="2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 wrapText="1"/>
    </xf>
    <xf numFmtId="164" fontId="4" fillId="7" borderId="1" xfId="1" applyNumberFormat="1" applyFont="1" applyFill="1" applyBorder="1"/>
    <xf numFmtId="0" fontId="5" fillId="0" borderId="1" xfId="0" applyFont="1" applyBorder="1" applyAlignment="1">
      <alignment vertical="center" wrapText="1"/>
    </xf>
    <xf numFmtId="17" fontId="2" fillId="2" borderId="13" xfId="1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44" fontId="4" fillId="8" borderId="1" xfId="3" applyFont="1" applyFill="1" applyBorder="1" applyAlignment="1">
      <alignment horizontal="right" vertical="center" wrapText="1"/>
    </xf>
    <xf numFmtId="0" fontId="5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/>
    <xf numFmtId="44" fontId="0" fillId="0" borderId="1" xfId="3" applyFont="1" applyFill="1" applyBorder="1"/>
    <xf numFmtId="44" fontId="0" fillId="0" borderId="1" xfId="0" applyNumberFormat="1" applyBorder="1"/>
    <xf numFmtId="44" fontId="0" fillId="0" borderId="0" xfId="0" applyNumberFormat="1"/>
    <xf numFmtId="0" fontId="2" fillId="9" borderId="0" xfId="0" applyFont="1" applyFill="1"/>
    <xf numFmtId="0" fontId="2" fillId="6" borderId="5" xfId="0" applyFont="1" applyFill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43" fontId="8" fillId="0" borderId="3" xfId="1" applyFont="1" applyBorder="1"/>
    <xf numFmtId="44" fontId="0" fillId="10" borderId="1" xfId="3" applyFont="1" applyFill="1" applyBorder="1"/>
    <xf numFmtId="44" fontId="0" fillId="0" borderId="1" xfId="3" applyFont="1" applyBorder="1"/>
    <xf numFmtId="0" fontId="0" fillId="11" borderId="1" xfId="0" applyFill="1" applyBorder="1" applyAlignment="1">
      <alignment vertical="center" wrapText="1"/>
    </xf>
    <xf numFmtId="0" fontId="0" fillId="11" borderId="0" xfId="0" applyFill="1"/>
    <xf numFmtId="44" fontId="0" fillId="11" borderId="1" xfId="3" applyFont="1" applyFill="1" applyBorder="1"/>
    <xf numFmtId="164" fontId="4" fillId="11" borderId="1" xfId="1" applyNumberFormat="1" applyFont="1" applyFill="1" applyBorder="1"/>
    <xf numFmtId="44" fontId="2" fillId="11" borderId="1" xfId="3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 wrapText="1"/>
    </xf>
    <xf numFmtId="44" fontId="4" fillId="11" borderId="1" xfId="3" applyFont="1" applyFill="1" applyBorder="1" applyAlignment="1">
      <alignment horizontal="right" vertical="center"/>
    </xf>
    <xf numFmtId="44" fontId="1" fillId="0" borderId="1" xfId="3" applyFont="1" applyFill="1" applyBorder="1"/>
    <xf numFmtId="43" fontId="4" fillId="0" borderId="3" xfId="1" applyFont="1" applyBorder="1"/>
    <xf numFmtId="0" fontId="0" fillId="0" borderId="14" xfId="0" applyBorder="1"/>
    <xf numFmtId="43" fontId="0" fillId="0" borderId="3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0" xfId="0" applyAlignment="1"/>
    <xf numFmtId="0" fontId="2" fillId="6" borderId="5" xfId="0" applyFont="1" applyFill="1" applyBorder="1" applyAlignment="1"/>
    <xf numFmtId="0" fontId="0" fillId="0" borderId="14" xfId="0" applyBorder="1" applyAlignment="1"/>
    <xf numFmtId="0" fontId="0" fillId="0" borderId="3" xfId="0" applyBorder="1" applyAlignment="1"/>
    <xf numFmtId="0" fontId="0" fillId="0" borderId="4" xfId="0" applyBorder="1" applyAlignment="1"/>
    <xf numFmtId="9" fontId="2" fillId="2" borderId="13" xfId="2" applyFont="1" applyFill="1" applyBorder="1" applyAlignment="1">
      <alignment horizontal="center" vertical="center" wrapText="1"/>
    </xf>
    <xf numFmtId="9" fontId="4" fillId="3" borderId="1" xfId="2" applyFont="1" applyFill="1" applyBorder="1" applyAlignment="1">
      <alignment horizontal="right" vertical="center" wrapText="1"/>
    </xf>
    <xf numFmtId="9" fontId="0" fillId="0" borderId="1" xfId="2" applyFont="1" applyBorder="1" applyAlignment="1">
      <alignment horizontal="right"/>
    </xf>
    <xf numFmtId="9" fontId="4" fillId="8" borderId="1" xfId="2" applyFont="1" applyFill="1" applyBorder="1" applyAlignment="1">
      <alignment horizontal="right" vertical="center" wrapText="1"/>
    </xf>
    <xf numFmtId="9" fontId="0" fillId="0" borderId="1" xfId="2" applyFont="1" applyFill="1" applyBorder="1"/>
    <xf numFmtId="9" fontId="1" fillId="0" borderId="1" xfId="2" applyFont="1" applyFill="1" applyBorder="1"/>
    <xf numFmtId="9" fontId="4" fillId="5" borderId="1" xfId="2" applyFont="1" applyFill="1" applyBorder="1" applyAlignment="1">
      <alignment horizontal="right" vertical="center"/>
    </xf>
    <xf numFmtId="9" fontId="4" fillId="6" borderId="1" xfId="2" applyFont="1" applyFill="1" applyBorder="1" applyAlignment="1">
      <alignment horizontal="right" vertical="center"/>
    </xf>
    <xf numFmtId="9" fontId="0" fillId="10" borderId="1" xfId="2" applyFont="1" applyFill="1" applyBorder="1"/>
    <xf numFmtId="9" fontId="2" fillId="11" borderId="1" xfId="2" applyFont="1" applyFill="1" applyBorder="1" applyAlignment="1">
      <alignment horizontal="right" vertical="center"/>
    </xf>
    <xf numFmtId="9" fontId="4" fillId="11" borderId="1" xfId="2" applyFont="1" applyFill="1" applyBorder="1" applyAlignment="1">
      <alignment horizontal="right" vertical="center"/>
    </xf>
    <xf numFmtId="9" fontId="0" fillId="11" borderId="1" xfId="2" applyFont="1" applyFill="1" applyBorder="1"/>
    <xf numFmtId="9" fontId="2" fillId="7" borderId="1" xfId="2" applyFont="1" applyFill="1" applyBorder="1" applyAlignment="1">
      <alignment horizontal="right" vertical="center"/>
    </xf>
    <xf numFmtId="9" fontId="0" fillId="0" borderId="1" xfId="2" applyFont="1" applyBorder="1"/>
    <xf numFmtId="0" fontId="2" fillId="6" borderId="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7"/>
  <sheetViews>
    <sheetView topLeftCell="B1" zoomScaleNormal="80" workbookViewId="0">
      <selection activeCell="F16" sqref="F16"/>
    </sheetView>
  </sheetViews>
  <sheetFormatPr defaultColWidth="8.7109375" defaultRowHeight="15" x14ac:dyDescent="0.25"/>
  <cols>
    <col min="1" max="1" width="14.28515625" customWidth="1"/>
    <col min="2" max="2" width="34.28515625" bestFit="1" customWidth="1"/>
    <col min="3" max="3" width="14.28515625" bestFit="1" customWidth="1"/>
    <col min="4" max="4" width="13.7109375" bestFit="1" customWidth="1"/>
    <col min="5" max="5" width="35.5703125" bestFit="1" customWidth="1"/>
    <col min="6" max="6" width="13.7109375" bestFit="1" customWidth="1"/>
    <col min="7" max="7" width="14.28515625" bestFit="1" customWidth="1"/>
    <col min="8" max="8" width="15.42578125" customWidth="1"/>
    <col min="9" max="9" width="13.28515625" bestFit="1" customWidth="1"/>
    <col min="10" max="10" width="17.5703125" style="75" bestFit="1" customWidth="1"/>
    <col min="12" max="12" width="13.28515625" bestFit="1" customWidth="1"/>
    <col min="13" max="13" width="11.42578125" bestFit="1" customWidth="1"/>
  </cols>
  <sheetData>
    <row r="1" spans="2:13" ht="22.5" customHeight="1" thickBot="1" x14ac:dyDescent="0.3"/>
    <row r="2" spans="2:13" ht="15.75" thickBot="1" x14ac:dyDescent="0.3">
      <c r="B2" s="95" t="s">
        <v>0</v>
      </c>
      <c r="C2" s="94"/>
      <c r="D2" s="96"/>
      <c r="E2" s="94" t="s">
        <v>92</v>
      </c>
      <c r="F2" s="94"/>
      <c r="G2" s="94"/>
      <c r="H2" s="56" t="s">
        <v>111</v>
      </c>
      <c r="I2" s="56" t="s">
        <v>175</v>
      </c>
      <c r="J2" s="76" t="s">
        <v>176</v>
      </c>
    </row>
    <row r="3" spans="2:13" x14ac:dyDescent="0.25">
      <c r="B3" s="13"/>
      <c r="D3" s="14"/>
      <c r="H3" s="6"/>
      <c r="I3" s="71"/>
      <c r="J3" s="77"/>
    </row>
    <row r="4" spans="2:13" x14ac:dyDescent="0.25">
      <c r="B4" s="15" t="s">
        <v>1</v>
      </c>
      <c r="C4" s="3">
        <f>SUM(C6:C20)</f>
        <v>5663338.0655333335</v>
      </c>
      <c r="D4" s="16"/>
      <c r="E4" s="9" t="s">
        <v>110</v>
      </c>
      <c r="F4" s="2">
        <f>SUM(F6:F17)</f>
        <v>5449284.4801478321</v>
      </c>
      <c r="H4" s="57">
        <f>C4-F4</f>
        <v>214053.58538550138</v>
      </c>
      <c r="I4" s="57">
        <f>Budget!C4-Budget!C6</f>
        <v>385798.30833333638</v>
      </c>
      <c r="J4" s="57">
        <f>H4+I4</f>
        <v>599851.89371883776</v>
      </c>
      <c r="L4" s="2"/>
      <c r="M4" s="2"/>
    </row>
    <row r="5" spans="2:13" x14ac:dyDescent="0.25">
      <c r="B5" s="15"/>
      <c r="C5" s="3"/>
      <c r="D5" s="14"/>
      <c r="E5" s="9"/>
      <c r="H5" s="57"/>
      <c r="I5" s="6"/>
      <c r="J5" s="78"/>
      <c r="L5" s="2"/>
      <c r="M5" s="2"/>
    </row>
    <row r="6" spans="2:13" x14ac:dyDescent="0.25">
      <c r="B6" s="15" t="s">
        <v>2</v>
      </c>
      <c r="C6" s="3">
        <f>D7+D8</f>
        <v>4077834.6832666667</v>
      </c>
      <c r="D6" s="16"/>
      <c r="E6" s="9" t="s">
        <v>98</v>
      </c>
      <c r="F6" s="2">
        <f>SUM(G7:G12)</f>
        <v>3227987.4995443327</v>
      </c>
      <c r="H6" s="57">
        <f t="shared" ref="H6:H14" si="0">C6-F6</f>
        <v>849847.18372233398</v>
      </c>
      <c r="I6" s="72"/>
      <c r="J6" s="78"/>
    </row>
    <row r="7" spans="2:13" x14ac:dyDescent="0.25">
      <c r="B7" s="17" t="s">
        <v>105</v>
      </c>
      <c r="C7" s="3"/>
      <c r="D7" s="18">
        <f>Budget!C9</f>
        <v>2767172.3309999998</v>
      </c>
      <c r="E7" s="11" t="s">
        <v>93</v>
      </c>
      <c r="G7" s="3">
        <f>Budget!C50+Budget!C62</f>
        <v>2241775.0998443333</v>
      </c>
      <c r="H7" s="57"/>
      <c r="I7" s="73"/>
      <c r="J7" s="78"/>
    </row>
    <row r="8" spans="2:13" x14ac:dyDescent="0.25">
      <c r="B8" s="17" t="s">
        <v>109</v>
      </c>
      <c r="C8" s="3"/>
      <c r="D8" s="18">
        <f>Budget!C12</f>
        <v>1310662.3522666667</v>
      </c>
      <c r="E8" s="11" t="s">
        <v>94</v>
      </c>
      <c r="G8" s="3">
        <f>Budget!C64+Budget!C66+Budget!C74+Budget!C80</f>
        <v>663605.37100000004</v>
      </c>
      <c r="H8" s="57"/>
      <c r="I8" s="6"/>
      <c r="J8" s="78"/>
    </row>
    <row r="9" spans="2:13" x14ac:dyDescent="0.25">
      <c r="B9" s="15"/>
      <c r="C9" s="3"/>
      <c r="D9" s="16"/>
      <c r="E9" s="12" t="s">
        <v>95</v>
      </c>
      <c r="G9" s="3">
        <f>Budget!C159</f>
        <v>269665.97019999998</v>
      </c>
      <c r="H9" s="57"/>
      <c r="I9" s="6"/>
      <c r="J9" s="78"/>
    </row>
    <row r="10" spans="2:13" x14ac:dyDescent="0.25">
      <c r="B10" s="22" t="e">
        <f>D7+SUM(Budget!#REF!)</f>
        <v>#REF!</v>
      </c>
      <c r="C10" s="3"/>
      <c r="D10" s="16"/>
      <c r="E10" s="12" t="s">
        <v>96</v>
      </c>
      <c r="G10" s="3">
        <f>Budget!C165</f>
        <v>34855.027533333334</v>
      </c>
      <c r="H10" s="57"/>
      <c r="I10" s="6"/>
      <c r="J10" s="78"/>
    </row>
    <row r="11" spans="2:13" x14ac:dyDescent="0.25">
      <c r="B11" s="15"/>
      <c r="C11" s="3"/>
      <c r="D11" s="16"/>
      <c r="E11" s="12" t="s">
        <v>97</v>
      </c>
      <c r="G11" s="3">
        <f>Budget!C103</f>
        <v>18086.030966666665</v>
      </c>
      <c r="H11" s="57"/>
      <c r="I11" s="6"/>
      <c r="J11" s="78"/>
    </row>
    <row r="12" spans="2:13" x14ac:dyDescent="0.25">
      <c r="B12" s="15"/>
      <c r="D12" s="14"/>
      <c r="E12" s="9"/>
      <c r="G12" s="54"/>
      <c r="H12" s="58"/>
      <c r="I12" s="6"/>
      <c r="J12" s="78"/>
    </row>
    <row r="13" spans="2:13" x14ac:dyDescent="0.25">
      <c r="B13" s="15" t="s">
        <v>173</v>
      </c>
      <c r="C13" s="3">
        <f>Budget!C21</f>
        <v>350893.8759333333</v>
      </c>
      <c r="D13" s="16"/>
      <c r="E13" s="15" t="s">
        <v>173</v>
      </c>
      <c r="F13" s="3">
        <f>Budget!C109</f>
        <v>410662.01404349995</v>
      </c>
      <c r="H13" s="59">
        <f t="shared" si="0"/>
        <v>-59768.138110166648</v>
      </c>
      <c r="I13" s="72"/>
      <c r="J13" s="78"/>
    </row>
    <row r="14" spans="2:13" x14ac:dyDescent="0.25">
      <c r="B14" s="15" t="s">
        <v>174</v>
      </c>
      <c r="C14" s="3">
        <f>Budget!C23</f>
        <v>136040.19</v>
      </c>
      <c r="D14" s="16"/>
      <c r="E14" s="15" t="s">
        <v>174</v>
      </c>
      <c r="F14" s="3">
        <f>Budget!C124</f>
        <v>82178.988099999988</v>
      </c>
      <c r="H14" s="70">
        <f t="shared" si="0"/>
        <v>53861.201900000015</v>
      </c>
      <c r="I14" s="72"/>
      <c r="J14" s="78"/>
    </row>
    <row r="15" spans="2:13" x14ac:dyDescent="0.25">
      <c r="B15" s="15" t="s">
        <v>99</v>
      </c>
      <c r="C15" s="3">
        <f>Budget!C32</f>
        <v>693068.51059999992</v>
      </c>
      <c r="D15" s="16"/>
      <c r="E15" s="15" t="s">
        <v>99</v>
      </c>
      <c r="F15" s="3">
        <f>Budget!C126</f>
        <v>1398629.2218500001</v>
      </c>
      <c r="H15" s="59">
        <f>C15-F15</f>
        <v>-705560.71125000017</v>
      </c>
      <c r="I15" s="72"/>
      <c r="J15" s="78"/>
    </row>
    <row r="16" spans="2:13" x14ac:dyDescent="0.25">
      <c r="B16" s="15"/>
      <c r="C16" s="3"/>
      <c r="D16" s="16"/>
      <c r="E16" s="9" t="s">
        <v>151</v>
      </c>
      <c r="F16" s="3">
        <f>Budget!C169</f>
        <v>166030.33985999998</v>
      </c>
      <c r="H16" s="59">
        <f>C16-F16</f>
        <v>-166030.33985999998</v>
      </c>
      <c r="I16" s="72"/>
      <c r="J16" s="78"/>
    </row>
    <row r="17" spans="2:10" x14ac:dyDescent="0.25">
      <c r="B17" s="15" t="s">
        <v>118</v>
      </c>
      <c r="C17" s="3">
        <f>Budget!C40</f>
        <v>104453.76499999998</v>
      </c>
      <c r="D17" s="16"/>
      <c r="E17" s="15" t="s">
        <v>118</v>
      </c>
      <c r="F17" s="3">
        <f>Budget!C89</f>
        <v>163796.41675</v>
      </c>
      <c r="H17" s="59">
        <f>C17-F17</f>
        <v>-59342.651750000019</v>
      </c>
      <c r="I17" s="72"/>
      <c r="J17" s="78"/>
    </row>
    <row r="18" spans="2:10" x14ac:dyDescent="0.25">
      <c r="B18" s="19"/>
      <c r="C18" s="3"/>
      <c r="D18" s="16"/>
      <c r="E18" s="1"/>
      <c r="F18" s="3"/>
      <c r="H18" s="7"/>
      <c r="I18" s="72"/>
      <c r="J18" s="78"/>
    </row>
    <row r="19" spans="2:10" x14ac:dyDescent="0.25">
      <c r="B19" s="15" t="s">
        <v>91</v>
      </c>
      <c r="C19" s="3">
        <f>Budget!C25</f>
        <v>44447.040733333328</v>
      </c>
      <c r="D19" s="16"/>
      <c r="G19" s="3"/>
      <c r="H19" s="7"/>
      <c r="I19" s="6"/>
      <c r="J19" s="78"/>
    </row>
    <row r="20" spans="2:10" x14ac:dyDescent="0.25">
      <c r="B20" s="15" t="s">
        <v>160</v>
      </c>
      <c r="C20" s="3">
        <f>Budget!C45</f>
        <v>256600</v>
      </c>
      <c r="D20" s="16"/>
      <c r="G20" s="3"/>
      <c r="H20" s="7"/>
      <c r="I20" s="6"/>
      <c r="J20" s="78"/>
    </row>
    <row r="21" spans="2:10" ht="15.75" thickBot="1" x14ac:dyDescent="0.3">
      <c r="B21" s="20"/>
      <c r="C21" s="4"/>
      <c r="D21" s="21"/>
      <c r="E21" s="4"/>
      <c r="F21" s="4"/>
      <c r="G21" s="4"/>
      <c r="H21" s="8"/>
      <c r="I21" s="74"/>
      <c r="J21" s="79"/>
    </row>
    <row r="22" spans="2:10" x14ac:dyDescent="0.25">
      <c r="C22" s="5"/>
    </row>
    <row r="23" spans="2:10" x14ac:dyDescent="0.25">
      <c r="B23" t="s">
        <v>112</v>
      </c>
      <c r="C23" s="25">
        <v>4.4999999999999998E-2</v>
      </c>
    </row>
    <row r="27" spans="2:10" x14ac:dyDescent="0.25">
      <c r="D27" s="23"/>
      <c r="E27" s="23"/>
      <c r="F27" s="24"/>
      <c r="G27" s="23"/>
      <c r="H27" s="23"/>
    </row>
  </sheetData>
  <mergeCells count="2">
    <mergeCell ref="E2:G2"/>
    <mergeCell ref="B2:D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71"/>
  <sheetViews>
    <sheetView tabSelected="1" topLeftCell="A2" zoomScale="110" zoomScaleNormal="110" workbookViewId="0">
      <pane xSplit="1" ySplit="2" topLeftCell="B4" activePane="bottomRight" state="frozen"/>
      <selection activeCell="A2" sqref="A2"/>
      <selection pane="topRight" activeCell="BG2" sqref="BG2"/>
      <selection pane="bottomLeft" activeCell="A6" sqref="A6"/>
      <selection pane="bottomRight" activeCell="C3" sqref="C3"/>
    </sheetView>
  </sheetViews>
  <sheetFormatPr defaultColWidth="8.7109375" defaultRowHeight="15" x14ac:dyDescent="0.25"/>
  <cols>
    <col min="1" max="1" width="83.85546875" customWidth="1"/>
    <col min="2" max="2" width="24.5703125" customWidth="1"/>
    <col min="3" max="3" width="18.85546875" customWidth="1"/>
    <col min="4" max="4" width="14.42578125" hidden="1" customWidth="1"/>
    <col min="5" max="5" width="16" hidden="1" customWidth="1"/>
    <col min="6" max="28" width="0" hidden="1" customWidth="1"/>
    <col min="29" max="29" width="13.85546875" hidden="1" customWidth="1"/>
  </cols>
  <sheetData>
    <row r="1" spans="1:29" ht="26.25" customHeight="1" x14ac:dyDescent="0.25"/>
    <row r="2" spans="1:29" ht="26.25" hidden="1" customHeight="1" x14ac:dyDescent="0.25">
      <c r="B2">
        <v>1.06</v>
      </c>
    </row>
    <row r="3" spans="1:29" ht="89.25" customHeight="1" x14ac:dyDescent="0.25">
      <c r="A3" s="33"/>
      <c r="B3" s="44" t="s">
        <v>122</v>
      </c>
      <c r="C3" s="44" t="s">
        <v>128</v>
      </c>
      <c r="D3" s="55">
        <v>1.0449999999999999</v>
      </c>
      <c r="E3" s="44">
        <v>45658</v>
      </c>
      <c r="F3" s="80" t="s">
        <v>177</v>
      </c>
      <c r="G3" s="44">
        <v>45689</v>
      </c>
      <c r="H3" s="80" t="s">
        <v>177</v>
      </c>
      <c r="I3" s="44">
        <v>45717</v>
      </c>
      <c r="J3" s="80" t="s">
        <v>177</v>
      </c>
      <c r="K3" s="44">
        <v>45748</v>
      </c>
      <c r="L3" s="80" t="s">
        <v>177</v>
      </c>
      <c r="M3" s="44">
        <v>45778</v>
      </c>
      <c r="N3" s="80" t="s">
        <v>177</v>
      </c>
      <c r="O3" s="44">
        <v>45809</v>
      </c>
      <c r="P3" s="80" t="s">
        <v>177</v>
      </c>
      <c r="Q3" s="44">
        <v>45839</v>
      </c>
      <c r="R3" s="80" t="s">
        <v>177</v>
      </c>
      <c r="S3" s="44">
        <v>45870</v>
      </c>
      <c r="T3" s="80" t="s">
        <v>177</v>
      </c>
      <c r="U3" s="44">
        <v>45901</v>
      </c>
      <c r="V3" s="80" t="s">
        <v>177</v>
      </c>
      <c r="W3" s="44">
        <v>45931</v>
      </c>
      <c r="X3" s="80" t="s">
        <v>177</v>
      </c>
      <c r="Y3" s="44">
        <v>45962</v>
      </c>
      <c r="Z3" s="80" t="s">
        <v>177</v>
      </c>
      <c r="AA3" s="44">
        <v>45992</v>
      </c>
      <c r="AB3" s="80" t="s">
        <v>177</v>
      </c>
      <c r="AC3" s="44" t="s">
        <v>178</v>
      </c>
    </row>
    <row r="4" spans="1:29" x14ac:dyDescent="0.25">
      <c r="A4" s="34" t="s">
        <v>0</v>
      </c>
      <c r="B4" s="28">
        <v>5089266.5577700008</v>
      </c>
      <c r="C4" s="28">
        <v>6049136.3738666698</v>
      </c>
      <c r="E4" s="28">
        <f>E6+E27</f>
        <v>0</v>
      </c>
      <c r="F4" s="81">
        <f>E4/$C4</f>
        <v>0</v>
      </c>
      <c r="G4" s="28">
        <f>G6+G27</f>
        <v>0</v>
      </c>
      <c r="H4" s="81">
        <f>G4/$C4</f>
        <v>0</v>
      </c>
      <c r="I4" s="28">
        <f>I6+I27</f>
        <v>0</v>
      </c>
      <c r="J4" s="81">
        <f>I4/$C4</f>
        <v>0</v>
      </c>
      <c r="K4" s="28">
        <f>K6+K27</f>
        <v>0</v>
      </c>
      <c r="L4" s="81">
        <f>K4/$C4</f>
        <v>0</v>
      </c>
      <c r="M4" s="28">
        <f>M6+M27</f>
        <v>0</v>
      </c>
      <c r="N4" s="81">
        <f>M4/$C4</f>
        <v>0</v>
      </c>
      <c r="O4" s="28">
        <f>O6+O27</f>
        <v>0</v>
      </c>
      <c r="P4" s="81">
        <f>O4/$C4</f>
        <v>0</v>
      </c>
      <c r="Q4" s="28">
        <f>Q6+Q27</f>
        <v>0</v>
      </c>
      <c r="R4" s="81">
        <f>Q4/$C4</f>
        <v>0</v>
      </c>
      <c r="S4" s="28">
        <f>S6+S27</f>
        <v>0</v>
      </c>
      <c r="T4" s="81">
        <f>S4/$C4</f>
        <v>0</v>
      </c>
      <c r="U4" s="28">
        <f>U6+U27</f>
        <v>0</v>
      </c>
      <c r="V4" s="81">
        <f>U4/$C4</f>
        <v>0</v>
      </c>
      <c r="W4" s="28">
        <f>W6+W27</f>
        <v>0</v>
      </c>
      <c r="X4" s="81">
        <f>W4/$C4</f>
        <v>0</v>
      </c>
      <c r="Y4" s="28">
        <f>Y6+Y27</f>
        <v>0</v>
      </c>
      <c r="Z4" s="81">
        <f>Y4/$C4</f>
        <v>0</v>
      </c>
      <c r="AA4" s="28">
        <f>AA6+AA27</f>
        <v>0</v>
      </c>
      <c r="AB4" s="81">
        <f>AA4/$C4</f>
        <v>0</v>
      </c>
      <c r="AC4" s="28">
        <f>E4+G4+I4+K4+M4+O4+Q4+S4+U4+W4+Y4+AA4</f>
        <v>0</v>
      </c>
    </row>
    <row r="5" spans="1:29" x14ac:dyDescent="0.25">
      <c r="A5" s="32"/>
      <c r="B5" s="27"/>
      <c r="C5" s="27"/>
      <c r="E5" s="27"/>
      <c r="F5" s="82"/>
      <c r="G5" s="27"/>
      <c r="H5" s="82"/>
      <c r="I5" s="27"/>
      <c r="J5" s="82"/>
      <c r="K5" s="27"/>
      <c r="L5" s="82"/>
      <c r="M5" s="27"/>
      <c r="N5" s="82"/>
      <c r="O5" s="27"/>
      <c r="P5" s="82"/>
      <c r="Q5" s="27"/>
      <c r="R5" s="82"/>
      <c r="S5" s="27"/>
      <c r="T5" s="82"/>
      <c r="U5" s="27"/>
      <c r="V5" s="82"/>
      <c r="W5" s="27"/>
      <c r="X5" s="82"/>
      <c r="Y5" s="27"/>
      <c r="Z5" s="82"/>
      <c r="AA5" s="27"/>
      <c r="AB5" s="82"/>
      <c r="AC5" s="27"/>
    </row>
    <row r="6" spans="1:29" x14ac:dyDescent="0.25">
      <c r="A6" s="34" t="s">
        <v>1</v>
      </c>
      <c r="B6" s="28">
        <v>4869266.5577700008</v>
      </c>
      <c r="C6" s="28">
        <v>5663338.0655333335</v>
      </c>
      <c r="E6" s="28">
        <f>E8+E21+E23+E25+E32+E40</f>
        <v>0</v>
      </c>
      <c r="F6" s="81">
        <f>E6/C6</f>
        <v>0</v>
      </c>
      <c r="G6" s="28">
        <f>G8+G21+G23+G25+G32+G40</f>
        <v>0</v>
      </c>
      <c r="H6" s="81">
        <f>G6/$C6</f>
        <v>0</v>
      </c>
      <c r="I6" s="28">
        <f>I8+I21+I23+I25+I32+I40</f>
        <v>0</v>
      </c>
      <c r="J6" s="81">
        <f>I6/$C6</f>
        <v>0</v>
      </c>
      <c r="K6" s="28">
        <f>K8+K21+K23+K25+K32+K40</f>
        <v>0</v>
      </c>
      <c r="L6" s="81">
        <f>K6/$C6</f>
        <v>0</v>
      </c>
      <c r="M6" s="28">
        <f>M8+M21+M23+M25+M32+M40</f>
        <v>0</v>
      </c>
      <c r="N6" s="81">
        <f>M6/$C6</f>
        <v>0</v>
      </c>
      <c r="O6" s="28">
        <f>O8+O21+O23+O25+O32+O40</f>
        <v>0</v>
      </c>
      <c r="P6" s="81">
        <f>O6/$C6</f>
        <v>0</v>
      </c>
      <c r="Q6" s="28">
        <f>Q8+Q21+Q23+Q25+Q32+Q40</f>
        <v>0</v>
      </c>
      <c r="R6" s="81">
        <f>Q6/$C6</f>
        <v>0</v>
      </c>
      <c r="S6" s="28">
        <f>S8+S21+S23+S25+S32+S40</f>
        <v>0</v>
      </c>
      <c r="T6" s="81">
        <f>S6/$C6</f>
        <v>0</v>
      </c>
      <c r="U6" s="28">
        <f>U8+U21+U23+U25+U32+U40</f>
        <v>0</v>
      </c>
      <c r="V6" s="81">
        <f>U6/$C6</f>
        <v>0</v>
      </c>
      <c r="W6" s="28">
        <f>W8+W21+W23+W25+W32+W40</f>
        <v>0</v>
      </c>
      <c r="X6" s="81">
        <f>W6/$C6</f>
        <v>0</v>
      </c>
      <c r="Y6" s="28">
        <f>Y8+Y21+Y23+Y25+Y32+Y40</f>
        <v>0</v>
      </c>
      <c r="Z6" s="81">
        <f>Y6/$C6</f>
        <v>0</v>
      </c>
      <c r="AA6" s="28">
        <f>AA8+AA21+AA23+AA25+AA32+AA40</f>
        <v>0</v>
      </c>
      <c r="AB6" s="81">
        <f>AA6/$C6</f>
        <v>0</v>
      </c>
      <c r="AC6" s="28">
        <f>E6+G6+I6+K6+M6+O6+Q6+S6+U6+W6+Y6+AA6</f>
        <v>0</v>
      </c>
    </row>
    <row r="7" spans="1:29" x14ac:dyDescent="0.25">
      <c r="A7" s="32"/>
      <c r="B7" s="27"/>
      <c r="C7" s="27"/>
      <c r="E7" s="27"/>
      <c r="F7" s="82"/>
      <c r="G7" s="27"/>
      <c r="H7" s="82"/>
      <c r="I7" s="27"/>
      <c r="J7" s="82"/>
      <c r="K7" s="27"/>
      <c r="L7" s="82"/>
      <c r="M7" s="27"/>
      <c r="N7" s="82"/>
      <c r="O7" s="27"/>
      <c r="P7" s="82"/>
      <c r="Q7" s="27"/>
      <c r="R7" s="82"/>
      <c r="S7" s="27"/>
      <c r="T7" s="82"/>
      <c r="U7" s="27"/>
      <c r="V7" s="82"/>
      <c r="W7" s="27"/>
      <c r="X7" s="82"/>
      <c r="Y7" s="27"/>
      <c r="Z7" s="82"/>
      <c r="AA7" s="27"/>
      <c r="AB7" s="82"/>
      <c r="AC7" s="27"/>
    </row>
    <row r="8" spans="1:29" x14ac:dyDescent="0.25">
      <c r="A8" s="45" t="s">
        <v>105</v>
      </c>
      <c r="B8" s="46">
        <v>3693483.25447</v>
      </c>
      <c r="C8" s="46">
        <v>4077834.6832666667</v>
      </c>
      <c r="E8" s="46">
        <f>E9+E12</f>
        <v>0</v>
      </c>
      <c r="F8" s="83">
        <f t="shared" ref="F8:F71" si="0">E8/C8</f>
        <v>0</v>
      </c>
      <c r="G8" s="46">
        <f>G9+G12</f>
        <v>0</v>
      </c>
      <c r="H8" s="83">
        <f t="shared" ref="H8:H71" si="1">G8/$C8</f>
        <v>0</v>
      </c>
      <c r="I8" s="46">
        <f>I9+I12</f>
        <v>0</v>
      </c>
      <c r="J8" s="83">
        <f t="shared" ref="J8" si="2">I8/$C8</f>
        <v>0</v>
      </c>
      <c r="K8" s="46">
        <f>K9+K12</f>
        <v>0</v>
      </c>
      <c r="L8" s="83">
        <f t="shared" ref="L8" si="3">K8/$C8</f>
        <v>0</v>
      </c>
      <c r="M8" s="46">
        <f>M9+M12</f>
        <v>0</v>
      </c>
      <c r="N8" s="83">
        <f t="shared" ref="N8" si="4">M8/$C8</f>
        <v>0</v>
      </c>
      <c r="O8" s="46">
        <f>O9+O12</f>
        <v>0</v>
      </c>
      <c r="P8" s="83">
        <f t="shared" ref="P8" si="5">O8/$C8</f>
        <v>0</v>
      </c>
      <c r="Q8" s="46">
        <f>Q9+Q12</f>
        <v>0</v>
      </c>
      <c r="R8" s="83">
        <f t="shared" ref="R8" si="6">Q8/$C8</f>
        <v>0</v>
      </c>
      <c r="S8" s="46">
        <f>S9+S12</f>
        <v>0</v>
      </c>
      <c r="T8" s="83">
        <f t="shared" ref="T8" si="7">S8/$C8</f>
        <v>0</v>
      </c>
      <c r="U8" s="46">
        <f>U9+U12</f>
        <v>0</v>
      </c>
      <c r="V8" s="83">
        <f t="shared" ref="V8" si="8">U8/$C8</f>
        <v>0</v>
      </c>
      <c r="W8" s="46">
        <f>W9+W12</f>
        <v>0</v>
      </c>
      <c r="X8" s="83">
        <f t="shared" ref="X8" si="9">W8/$C8</f>
        <v>0</v>
      </c>
      <c r="Y8" s="46">
        <f>Y9+Y12</f>
        <v>0</v>
      </c>
      <c r="Z8" s="83">
        <f t="shared" ref="Z8" si="10">Y8/$C8</f>
        <v>0</v>
      </c>
      <c r="AA8" s="46">
        <f>AA9+AA12</f>
        <v>0</v>
      </c>
      <c r="AB8" s="83">
        <f t="shared" ref="AB8" si="11">AA8/$C8</f>
        <v>0</v>
      </c>
      <c r="AC8" s="46">
        <f t="shared" ref="AC8:AC71" si="12">E8+G8+I8+K8+M8+O8+Q8+S8+U8+W8+Y8+AA8</f>
        <v>0</v>
      </c>
    </row>
    <row r="9" spans="1:29" x14ac:dyDescent="0.25">
      <c r="A9" s="34" t="s">
        <v>2</v>
      </c>
      <c r="B9" s="28">
        <v>2522388.0104700001</v>
      </c>
      <c r="C9" s="28">
        <v>2767172.3309999998</v>
      </c>
      <c r="E9" s="28">
        <f>SUM(E10:E11)</f>
        <v>0</v>
      </c>
      <c r="F9" s="81">
        <f t="shared" si="0"/>
        <v>0</v>
      </c>
      <c r="G9" s="28">
        <f>SUM(G10:G11)</f>
        <v>0</v>
      </c>
      <c r="H9" s="81">
        <f t="shared" si="1"/>
        <v>0</v>
      </c>
      <c r="I9" s="28">
        <f>SUM(I10:I11)</f>
        <v>0</v>
      </c>
      <c r="J9" s="81">
        <f t="shared" ref="J9" si="13">I9/$C9</f>
        <v>0</v>
      </c>
      <c r="K9" s="28">
        <f>SUM(K10:K11)</f>
        <v>0</v>
      </c>
      <c r="L9" s="81">
        <f t="shared" ref="L9" si="14">K9/$C9</f>
        <v>0</v>
      </c>
      <c r="M9" s="28">
        <f>SUM(M10:M11)</f>
        <v>0</v>
      </c>
      <c r="N9" s="81">
        <f t="shared" ref="N9" si="15">M9/$C9</f>
        <v>0</v>
      </c>
      <c r="O9" s="28">
        <f>SUM(O10:O11)</f>
        <v>0</v>
      </c>
      <c r="P9" s="81">
        <f t="shared" ref="P9" si="16">O9/$C9</f>
        <v>0</v>
      </c>
      <c r="Q9" s="28">
        <f>SUM(Q10:Q11)</f>
        <v>0</v>
      </c>
      <c r="R9" s="81">
        <f t="shared" ref="R9" si="17">Q9/$C9</f>
        <v>0</v>
      </c>
      <c r="S9" s="28">
        <f>SUM(S10:S11)</f>
        <v>0</v>
      </c>
      <c r="T9" s="81">
        <f t="shared" ref="T9" si="18">S9/$C9</f>
        <v>0</v>
      </c>
      <c r="U9" s="28">
        <f>SUM(U10:U11)</f>
        <v>0</v>
      </c>
      <c r="V9" s="81">
        <f t="shared" ref="V9" si="19">U9/$C9</f>
        <v>0</v>
      </c>
      <c r="W9" s="28">
        <f>SUM(W10:W11)</f>
        <v>0</v>
      </c>
      <c r="X9" s="81">
        <f t="shared" ref="X9" si="20">W9/$C9</f>
        <v>0</v>
      </c>
      <c r="Y9" s="28">
        <f>SUM(Y10:Y11)</f>
        <v>0</v>
      </c>
      <c r="Z9" s="81">
        <f t="shared" ref="Z9" si="21">Y9/$C9</f>
        <v>0</v>
      </c>
      <c r="AA9" s="28">
        <f>SUM(AA10:AA11)</f>
        <v>0</v>
      </c>
      <c r="AB9" s="81">
        <f t="shared" ref="AB9" si="22">AA9/$C9</f>
        <v>0</v>
      </c>
      <c r="AC9" s="28">
        <f t="shared" si="12"/>
        <v>0</v>
      </c>
    </row>
    <row r="10" spans="1:29" x14ac:dyDescent="0.25">
      <c r="A10" s="48" t="s">
        <v>3</v>
      </c>
      <c r="B10" s="52">
        <v>2557838.3805</v>
      </c>
      <c r="C10" s="52">
        <v>2647896.8669999996</v>
      </c>
      <c r="E10" s="52"/>
      <c r="F10" s="84">
        <f t="shared" si="0"/>
        <v>0</v>
      </c>
      <c r="G10" s="52"/>
      <c r="H10" s="84">
        <f t="shared" si="1"/>
        <v>0</v>
      </c>
      <c r="I10" s="52"/>
      <c r="J10" s="84">
        <f t="shared" ref="J10" si="23">I10/$C10</f>
        <v>0</v>
      </c>
      <c r="K10" s="52"/>
      <c r="L10" s="84">
        <f t="shared" ref="L10" si="24">K10/$C10</f>
        <v>0</v>
      </c>
      <c r="M10" s="52"/>
      <c r="N10" s="84">
        <f t="shared" ref="N10" si="25">M10/$C10</f>
        <v>0</v>
      </c>
      <c r="O10" s="52"/>
      <c r="P10" s="84">
        <f t="shared" ref="P10" si="26">O10/$C10</f>
        <v>0</v>
      </c>
      <c r="Q10" s="52"/>
      <c r="R10" s="84">
        <f t="shared" ref="R10" si="27">Q10/$C10</f>
        <v>0</v>
      </c>
      <c r="S10" s="52"/>
      <c r="T10" s="84">
        <f t="shared" ref="T10" si="28">S10/$C10</f>
        <v>0</v>
      </c>
      <c r="U10" s="52"/>
      <c r="V10" s="84">
        <f t="shared" ref="V10" si="29">U10/$C10</f>
        <v>0</v>
      </c>
      <c r="W10" s="52"/>
      <c r="X10" s="84">
        <f t="shared" ref="X10" si="30">W10/$C10</f>
        <v>0</v>
      </c>
      <c r="Y10" s="52"/>
      <c r="Z10" s="84">
        <f t="shared" ref="Z10" si="31">Y10/$C10</f>
        <v>0</v>
      </c>
      <c r="AA10" s="52"/>
      <c r="AB10" s="84">
        <f t="shared" ref="AB10" si="32">AA10/$C10</f>
        <v>0</v>
      </c>
      <c r="AC10" s="52">
        <f t="shared" si="12"/>
        <v>0</v>
      </c>
    </row>
    <row r="11" spans="1:29" x14ac:dyDescent="0.25">
      <c r="A11" s="48" t="s">
        <v>4</v>
      </c>
      <c r="B11" s="52">
        <v>125553.11999999997</v>
      </c>
      <c r="C11" s="52">
        <v>119275.46399999999</v>
      </c>
      <c r="E11" s="52"/>
      <c r="F11" s="84">
        <f t="shared" si="0"/>
        <v>0</v>
      </c>
      <c r="G11" s="52"/>
      <c r="H11" s="84">
        <f t="shared" si="1"/>
        <v>0</v>
      </c>
      <c r="I11" s="52"/>
      <c r="J11" s="84">
        <f t="shared" ref="J11" si="33">I11/$C11</f>
        <v>0</v>
      </c>
      <c r="K11" s="52"/>
      <c r="L11" s="84">
        <f t="shared" ref="L11" si="34">K11/$C11</f>
        <v>0</v>
      </c>
      <c r="M11" s="52"/>
      <c r="N11" s="84">
        <f t="shared" ref="N11" si="35">M11/$C11</f>
        <v>0</v>
      </c>
      <c r="O11" s="52"/>
      <c r="P11" s="84">
        <f t="shared" ref="P11" si="36">O11/$C11</f>
        <v>0</v>
      </c>
      <c r="Q11" s="52"/>
      <c r="R11" s="84">
        <f t="shared" ref="R11" si="37">Q11/$C11</f>
        <v>0</v>
      </c>
      <c r="S11" s="52"/>
      <c r="T11" s="84">
        <f t="shared" ref="T11" si="38">S11/$C11</f>
        <v>0</v>
      </c>
      <c r="U11" s="52"/>
      <c r="V11" s="84">
        <f t="shared" ref="V11" si="39">U11/$C11</f>
        <v>0</v>
      </c>
      <c r="W11" s="52"/>
      <c r="X11" s="84">
        <f t="shared" ref="X11" si="40">W11/$C11</f>
        <v>0</v>
      </c>
      <c r="Y11" s="52"/>
      <c r="Z11" s="84">
        <f t="shared" ref="Z11" si="41">Y11/$C11</f>
        <v>0</v>
      </c>
      <c r="AA11" s="52"/>
      <c r="AB11" s="84">
        <f t="shared" ref="AB11" si="42">AA11/$C11</f>
        <v>0</v>
      </c>
      <c r="AC11" s="52">
        <f t="shared" si="12"/>
        <v>0</v>
      </c>
    </row>
    <row r="12" spans="1:29" ht="15.75" customHeight="1" x14ac:dyDescent="0.25">
      <c r="A12" s="34" t="s">
        <v>109</v>
      </c>
      <c r="B12" s="28">
        <v>1171095.2440000002</v>
      </c>
      <c r="C12" s="28">
        <v>1310662.3522666667</v>
      </c>
      <c r="E12" s="28">
        <f>SUM(E13:E20)</f>
        <v>0</v>
      </c>
      <c r="F12" s="81">
        <f t="shared" si="0"/>
        <v>0</v>
      </c>
      <c r="G12" s="28">
        <f>SUM(G13:G20)</f>
        <v>0</v>
      </c>
      <c r="H12" s="81">
        <f t="shared" si="1"/>
        <v>0</v>
      </c>
      <c r="I12" s="28">
        <f>SUM(I13:I20)</f>
        <v>0</v>
      </c>
      <c r="J12" s="81">
        <f t="shared" ref="J12" si="43">I12/$C12</f>
        <v>0</v>
      </c>
      <c r="K12" s="28">
        <f>SUM(K13:K20)</f>
        <v>0</v>
      </c>
      <c r="L12" s="81">
        <f t="shared" ref="L12" si="44">K12/$C12</f>
        <v>0</v>
      </c>
      <c r="M12" s="28">
        <f>SUM(M13:M20)</f>
        <v>0</v>
      </c>
      <c r="N12" s="81">
        <f t="shared" ref="N12" si="45">M12/$C12</f>
        <v>0</v>
      </c>
      <c r="O12" s="28">
        <f>SUM(O13:O20)</f>
        <v>0</v>
      </c>
      <c r="P12" s="81">
        <f t="shared" ref="P12" si="46">O12/$C12</f>
        <v>0</v>
      </c>
      <c r="Q12" s="28">
        <f>SUM(Q13:Q20)</f>
        <v>0</v>
      </c>
      <c r="R12" s="81">
        <f t="shared" ref="R12" si="47">Q12/$C12</f>
        <v>0</v>
      </c>
      <c r="S12" s="28">
        <f>SUM(S13:S20)</f>
        <v>0</v>
      </c>
      <c r="T12" s="81">
        <f t="shared" ref="T12" si="48">S12/$C12</f>
        <v>0</v>
      </c>
      <c r="U12" s="28">
        <f>SUM(U13:U20)</f>
        <v>0</v>
      </c>
      <c r="V12" s="81">
        <f t="shared" ref="V12" si="49">U12/$C12</f>
        <v>0</v>
      </c>
      <c r="W12" s="28">
        <f>SUM(W13:W20)</f>
        <v>0</v>
      </c>
      <c r="X12" s="81">
        <f t="shared" ref="X12" si="50">W12/$C12</f>
        <v>0</v>
      </c>
      <c r="Y12" s="28">
        <f>SUM(Y13:Y20)</f>
        <v>0</v>
      </c>
      <c r="Z12" s="81">
        <f t="shared" ref="Z12" si="51">Y12/$C12</f>
        <v>0</v>
      </c>
      <c r="AA12" s="28">
        <f>SUM(AA13:AA20)</f>
        <v>0</v>
      </c>
      <c r="AB12" s="81">
        <f t="shared" ref="AB12" si="52">AA12/$C12</f>
        <v>0</v>
      </c>
      <c r="AC12" s="28">
        <f t="shared" si="12"/>
        <v>0</v>
      </c>
    </row>
    <row r="13" spans="1:29" x14ac:dyDescent="0.25">
      <c r="A13" s="10" t="s">
        <v>5</v>
      </c>
      <c r="B13" s="52">
        <v>1020446.4339000003</v>
      </c>
      <c r="C13" s="52">
        <v>1126980.2499999998</v>
      </c>
      <c r="E13" s="52"/>
      <c r="F13" s="84">
        <f t="shared" si="0"/>
        <v>0</v>
      </c>
      <c r="G13" s="52"/>
      <c r="H13" s="84">
        <f t="shared" si="1"/>
        <v>0</v>
      </c>
      <c r="I13" s="52"/>
      <c r="J13" s="84">
        <f t="shared" ref="J13" si="53">I13/$C13</f>
        <v>0</v>
      </c>
      <c r="K13" s="52"/>
      <c r="L13" s="84">
        <f t="shared" ref="L13" si="54">K13/$C13</f>
        <v>0</v>
      </c>
      <c r="M13" s="52"/>
      <c r="N13" s="84">
        <f t="shared" ref="N13" si="55">M13/$C13</f>
        <v>0</v>
      </c>
      <c r="O13" s="52"/>
      <c r="P13" s="84">
        <f t="shared" ref="P13" si="56">O13/$C13</f>
        <v>0</v>
      </c>
      <c r="Q13" s="52"/>
      <c r="R13" s="84">
        <f t="shared" ref="R13" si="57">Q13/$C13</f>
        <v>0</v>
      </c>
      <c r="S13" s="52"/>
      <c r="T13" s="84">
        <f t="shared" ref="T13" si="58">S13/$C13</f>
        <v>0</v>
      </c>
      <c r="U13" s="52"/>
      <c r="V13" s="84">
        <f t="shared" ref="V13" si="59">U13/$C13</f>
        <v>0</v>
      </c>
      <c r="W13" s="52"/>
      <c r="X13" s="84">
        <f t="shared" ref="X13" si="60">W13/$C13</f>
        <v>0</v>
      </c>
      <c r="Y13" s="52"/>
      <c r="Z13" s="84">
        <f t="shared" ref="Z13" si="61">Y13/$C13</f>
        <v>0</v>
      </c>
      <c r="AA13" s="52"/>
      <c r="AB13" s="84">
        <f t="shared" ref="AB13" si="62">AA13/$C13</f>
        <v>0</v>
      </c>
      <c r="AC13" s="52">
        <f t="shared" si="12"/>
        <v>0</v>
      </c>
    </row>
    <row r="14" spans="1:29" x14ac:dyDescent="0.25">
      <c r="A14" s="35" t="s">
        <v>6</v>
      </c>
      <c r="B14" s="52">
        <v>19165.6374</v>
      </c>
      <c r="C14" s="52">
        <v>19744.926666666666</v>
      </c>
      <c r="E14" s="52"/>
      <c r="F14" s="84">
        <f t="shared" si="0"/>
        <v>0</v>
      </c>
      <c r="G14" s="52"/>
      <c r="H14" s="84">
        <f t="shared" si="1"/>
        <v>0</v>
      </c>
      <c r="I14" s="52"/>
      <c r="J14" s="84">
        <f t="shared" ref="J14" si="63">I14/$C14</f>
        <v>0</v>
      </c>
      <c r="K14" s="52"/>
      <c r="L14" s="84">
        <f t="shared" ref="L14" si="64">K14/$C14</f>
        <v>0</v>
      </c>
      <c r="M14" s="52"/>
      <c r="N14" s="84">
        <f t="shared" ref="N14" si="65">M14/$C14</f>
        <v>0</v>
      </c>
      <c r="O14" s="52"/>
      <c r="P14" s="84">
        <f t="shared" ref="P14" si="66">O14/$C14</f>
        <v>0</v>
      </c>
      <c r="Q14" s="52"/>
      <c r="R14" s="84">
        <f t="shared" ref="R14" si="67">Q14/$C14</f>
        <v>0</v>
      </c>
      <c r="S14" s="52"/>
      <c r="T14" s="84">
        <f t="shared" ref="T14" si="68">S14/$C14</f>
        <v>0</v>
      </c>
      <c r="U14" s="52"/>
      <c r="V14" s="84">
        <f t="shared" ref="V14" si="69">U14/$C14</f>
        <v>0</v>
      </c>
      <c r="W14" s="52"/>
      <c r="X14" s="84">
        <f t="shared" ref="X14" si="70">W14/$C14</f>
        <v>0</v>
      </c>
      <c r="Y14" s="52"/>
      <c r="Z14" s="84">
        <f t="shared" ref="Z14" si="71">Y14/$C14</f>
        <v>0</v>
      </c>
      <c r="AA14" s="52"/>
      <c r="AB14" s="84">
        <f t="shared" ref="AB14" si="72">AA14/$C14</f>
        <v>0</v>
      </c>
      <c r="AC14" s="52">
        <f t="shared" si="12"/>
        <v>0</v>
      </c>
    </row>
    <row r="15" spans="1:29" x14ac:dyDescent="0.25">
      <c r="A15" s="35" t="s">
        <v>7</v>
      </c>
      <c r="B15" s="52">
        <v>15566.942700000003</v>
      </c>
      <c r="C15" s="52">
        <v>17399.946666666667</v>
      </c>
      <c r="E15" s="52"/>
      <c r="F15" s="84">
        <f t="shared" si="0"/>
        <v>0</v>
      </c>
      <c r="G15" s="52"/>
      <c r="H15" s="84">
        <f t="shared" si="1"/>
        <v>0</v>
      </c>
      <c r="I15" s="52"/>
      <c r="J15" s="84">
        <f t="shared" ref="J15" si="73">I15/$C15</f>
        <v>0</v>
      </c>
      <c r="K15" s="52"/>
      <c r="L15" s="84">
        <f t="shared" ref="L15" si="74">K15/$C15</f>
        <v>0</v>
      </c>
      <c r="M15" s="52"/>
      <c r="N15" s="84">
        <f t="shared" ref="N15" si="75">M15/$C15</f>
        <v>0</v>
      </c>
      <c r="O15" s="52"/>
      <c r="P15" s="84">
        <f t="shared" ref="P15" si="76">O15/$C15</f>
        <v>0</v>
      </c>
      <c r="Q15" s="52"/>
      <c r="R15" s="84">
        <f t="shared" ref="R15" si="77">Q15/$C15</f>
        <v>0</v>
      </c>
      <c r="S15" s="52"/>
      <c r="T15" s="84">
        <f t="shared" ref="T15" si="78">S15/$C15</f>
        <v>0</v>
      </c>
      <c r="U15" s="52"/>
      <c r="V15" s="84">
        <f t="shared" ref="V15" si="79">U15/$C15</f>
        <v>0</v>
      </c>
      <c r="W15" s="52"/>
      <c r="X15" s="84">
        <f t="shared" ref="X15" si="80">W15/$C15</f>
        <v>0</v>
      </c>
      <c r="Y15" s="52"/>
      <c r="Z15" s="84">
        <f t="shared" ref="Z15" si="81">Y15/$C15</f>
        <v>0</v>
      </c>
      <c r="AA15" s="52"/>
      <c r="AB15" s="84">
        <f t="shared" ref="AB15" si="82">AA15/$C15</f>
        <v>0</v>
      </c>
      <c r="AC15" s="52">
        <f t="shared" si="12"/>
        <v>0</v>
      </c>
    </row>
    <row r="16" spans="1:29" x14ac:dyDescent="0.25">
      <c r="A16" s="10" t="s">
        <v>8</v>
      </c>
      <c r="B16" s="52">
        <v>3339</v>
      </c>
      <c r="C16" s="52">
        <v>5083.9249999999993</v>
      </c>
      <c r="E16" s="52"/>
      <c r="F16" s="84">
        <f t="shared" si="0"/>
        <v>0</v>
      </c>
      <c r="G16" s="52"/>
      <c r="H16" s="84">
        <f t="shared" si="1"/>
        <v>0</v>
      </c>
      <c r="I16" s="52"/>
      <c r="J16" s="84">
        <f t="shared" ref="J16" si="83">I16/$C16</f>
        <v>0</v>
      </c>
      <c r="K16" s="52"/>
      <c r="L16" s="84">
        <f t="shared" ref="L16" si="84">K16/$C16</f>
        <v>0</v>
      </c>
      <c r="M16" s="52"/>
      <c r="N16" s="84">
        <f t="shared" ref="N16" si="85">M16/$C16</f>
        <v>0</v>
      </c>
      <c r="O16" s="52"/>
      <c r="P16" s="84">
        <f t="shared" ref="P16" si="86">O16/$C16</f>
        <v>0</v>
      </c>
      <c r="Q16" s="52"/>
      <c r="R16" s="84">
        <f t="shared" ref="R16" si="87">Q16/$C16</f>
        <v>0</v>
      </c>
      <c r="S16" s="52"/>
      <c r="T16" s="84">
        <f t="shared" ref="T16" si="88">S16/$C16</f>
        <v>0</v>
      </c>
      <c r="U16" s="52"/>
      <c r="V16" s="84">
        <f t="shared" ref="V16" si="89">U16/$C16</f>
        <v>0</v>
      </c>
      <c r="W16" s="52"/>
      <c r="X16" s="84">
        <f t="shared" ref="X16" si="90">W16/$C16</f>
        <v>0</v>
      </c>
      <c r="Y16" s="52"/>
      <c r="Z16" s="84">
        <f t="shared" ref="Z16" si="91">Y16/$C16</f>
        <v>0</v>
      </c>
      <c r="AA16" s="52"/>
      <c r="AB16" s="84">
        <f t="shared" ref="AB16" si="92">AA16/$C16</f>
        <v>0</v>
      </c>
      <c r="AC16" s="52">
        <f t="shared" si="12"/>
        <v>0</v>
      </c>
    </row>
    <row r="17" spans="1:29" x14ac:dyDescent="0.25">
      <c r="A17" s="49" t="s">
        <v>106</v>
      </c>
      <c r="B17" s="52">
        <v>97000</v>
      </c>
      <c r="C17" s="52">
        <v>123960.00393333331</v>
      </c>
      <c r="E17" s="52"/>
      <c r="F17" s="84">
        <f t="shared" si="0"/>
        <v>0</v>
      </c>
      <c r="G17" s="52"/>
      <c r="H17" s="84">
        <f t="shared" si="1"/>
        <v>0</v>
      </c>
      <c r="I17" s="52"/>
      <c r="J17" s="84">
        <f t="shared" ref="J17" si="93">I17/$C17</f>
        <v>0</v>
      </c>
      <c r="K17" s="52"/>
      <c r="L17" s="84">
        <f t="shared" ref="L17" si="94">K17/$C17</f>
        <v>0</v>
      </c>
      <c r="M17" s="52"/>
      <c r="N17" s="84">
        <f t="shared" ref="N17" si="95">M17/$C17</f>
        <v>0</v>
      </c>
      <c r="O17" s="52"/>
      <c r="P17" s="84">
        <f t="shared" ref="P17" si="96">O17/$C17</f>
        <v>0</v>
      </c>
      <c r="Q17" s="52"/>
      <c r="R17" s="84">
        <f t="shared" ref="R17" si="97">Q17/$C17</f>
        <v>0</v>
      </c>
      <c r="S17" s="52"/>
      <c r="T17" s="84">
        <f t="shared" ref="T17" si="98">S17/$C17</f>
        <v>0</v>
      </c>
      <c r="U17" s="52"/>
      <c r="V17" s="84">
        <f t="shared" ref="V17" si="99">U17/$C17</f>
        <v>0</v>
      </c>
      <c r="W17" s="52"/>
      <c r="X17" s="84">
        <f t="shared" ref="X17" si="100">W17/$C17</f>
        <v>0</v>
      </c>
      <c r="Y17" s="52"/>
      <c r="Z17" s="84">
        <f t="shared" ref="Z17" si="101">Y17/$C17</f>
        <v>0</v>
      </c>
      <c r="AA17" s="52"/>
      <c r="AB17" s="84">
        <f t="shared" ref="AB17" si="102">AA17/$C17</f>
        <v>0</v>
      </c>
      <c r="AC17" s="52">
        <f t="shared" si="12"/>
        <v>0</v>
      </c>
    </row>
    <row r="18" spans="1:29" x14ac:dyDescent="0.25">
      <c r="A18" s="10" t="s">
        <v>107</v>
      </c>
      <c r="B18" s="52"/>
      <c r="C18" s="52">
        <v>0</v>
      </c>
      <c r="E18" s="52"/>
      <c r="F18" s="84" t="e">
        <f t="shared" si="0"/>
        <v>#DIV/0!</v>
      </c>
      <c r="G18" s="52"/>
      <c r="H18" s="84" t="e">
        <f t="shared" si="1"/>
        <v>#DIV/0!</v>
      </c>
      <c r="I18" s="52"/>
      <c r="J18" s="84" t="e">
        <f t="shared" ref="J18" si="103">I18/$C18</f>
        <v>#DIV/0!</v>
      </c>
      <c r="K18" s="52"/>
      <c r="L18" s="84" t="e">
        <f t="shared" ref="L18" si="104">K18/$C18</f>
        <v>#DIV/0!</v>
      </c>
      <c r="M18" s="52"/>
      <c r="N18" s="84" t="e">
        <f t="shared" ref="N18" si="105">M18/$C18</f>
        <v>#DIV/0!</v>
      </c>
      <c r="O18" s="52"/>
      <c r="P18" s="84" t="e">
        <f t="shared" ref="P18" si="106">O18/$C18</f>
        <v>#DIV/0!</v>
      </c>
      <c r="Q18" s="52"/>
      <c r="R18" s="84" t="e">
        <f t="shared" ref="R18" si="107">Q18/$C18</f>
        <v>#DIV/0!</v>
      </c>
      <c r="S18" s="52"/>
      <c r="T18" s="84" t="e">
        <f t="shared" ref="T18" si="108">S18/$C18</f>
        <v>#DIV/0!</v>
      </c>
      <c r="U18" s="52"/>
      <c r="V18" s="84" t="e">
        <f t="shared" ref="V18" si="109">U18/$C18</f>
        <v>#DIV/0!</v>
      </c>
      <c r="W18" s="52"/>
      <c r="X18" s="84" t="e">
        <f t="shared" ref="X18" si="110">W18/$C18</f>
        <v>#DIV/0!</v>
      </c>
      <c r="Y18" s="52"/>
      <c r="Z18" s="84" t="e">
        <f t="shared" ref="Z18" si="111">Y18/$C18</f>
        <v>#DIV/0!</v>
      </c>
      <c r="AA18" s="52"/>
      <c r="AB18" s="84" t="e">
        <f t="shared" ref="AB18" si="112">AA18/$C18</f>
        <v>#DIV/0!</v>
      </c>
      <c r="AC18" s="52">
        <f t="shared" si="12"/>
        <v>0</v>
      </c>
    </row>
    <row r="19" spans="1:29" x14ac:dyDescent="0.25">
      <c r="A19" s="49" t="s">
        <v>135</v>
      </c>
      <c r="B19" s="52">
        <v>961.95</v>
      </c>
      <c r="C19" s="52">
        <v>0</v>
      </c>
      <c r="E19" s="52"/>
      <c r="F19" s="84" t="e">
        <f t="shared" si="0"/>
        <v>#DIV/0!</v>
      </c>
      <c r="G19" s="52"/>
      <c r="H19" s="84" t="e">
        <f t="shared" si="1"/>
        <v>#DIV/0!</v>
      </c>
      <c r="I19" s="52"/>
      <c r="J19" s="84" t="e">
        <f t="shared" ref="J19" si="113">I19/$C19</f>
        <v>#DIV/0!</v>
      </c>
      <c r="K19" s="52"/>
      <c r="L19" s="84" t="e">
        <f t="shared" ref="L19" si="114">K19/$C19</f>
        <v>#DIV/0!</v>
      </c>
      <c r="M19" s="52"/>
      <c r="N19" s="84" t="e">
        <f t="shared" ref="N19" si="115">M19/$C19</f>
        <v>#DIV/0!</v>
      </c>
      <c r="O19" s="52"/>
      <c r="P19" s="84" t="e">
        <f t="shared" ref="P19" si="116">O19/$C19</f>
        <v>#DIV/0!</v>
      </c>
      <c r="Q19" s="52"/>
      <c r="R19" s="84" t="e">
        <f t="shared" ref="R19" si="117">Q19/$C19</f>
        <v>#DIV/0!</v>
      </c>
      <c r="S19" s="52"/>
      <c r="T19" s="84" t="e">
        <f t="shared" ref="T19" si="118">S19/$C19</f>
        <v>#DIV/0!</v>
      </c>
      <c r="U19" s="52"/>
      <c r="V19" s="84" t="e">
        <f t="shared" ref="V19" si="119">U19/$C19</f>
        <v>#DIV/0!</v>
      </c>
      <c r="W19" s="52"/>
      <c r="X19" s="84" t="e">
        <f t="shared" ref="X19" si="120">W19/$C19</f>
        <v>#DIV/0!</v>
      </c>
      <c r="Y19" s="52"/>
      <c r="Z19" s="84" t="e">
        <f t="shared" ref="Z19" si="121">Y19/$C19</f>
        <v>#DIV/0!</v>
      </c>
      <c r="AA19" s="52"/>
      <c r="AB19" s="84" t="e">
        <f t="shared" ref="AB19" si="122">AA19/$C19</f>
        <v>#DIV/0!</v>
      </c>
      <c r="AC19" s="52">
        <f t="shared" si="12"/>
        <v>0</v>
      </c>
    </row>
    <row r="20" spans="1:29" x14ac:dyDescent="0.25">
      <c r="A20" s="10" t="s">
        <v>100</v>
      </c>
      <c r="B20" s="52">
        <v>14615.28</v>
      </c>
      <c r="C20" s="52">
        <v>17493.3</v>
      </c>
      <c r="E20" s="52"/>
      <c r="F20" s="84">
        <f t="shared" si="0"/>
        <v>0</v>
      </c>
      <c r="G20" s="52"/>
      <c r="H20" s="84">
        <f t="shared" si="1"/>
        <v>0</v>
      </c>
      <c r="I20" s="52"/>
      <c r="J20" s="84">
        <f t="shared" ref="J20" si="123">I20/$C20</f>
        <v>0</v>
      </c>
      <c r="K20" s="52"/>
      <c r="L20" s="84">
        <f t="shared" ref="L20" si="124">K20/$C20</f>
        <v>0</v>
      </c>
      <c r="M20" s="52"/>
      <c r="N20" s="84">
        <f t="shared" ref="N20" si="125">M20/$C20</f>
        <v>0</v>
      </c>
      <c r="O20" s="52"/>
      <c r="P20" s="84">
        <f t="shared" ref="P20" si="126">O20/$C20</f>
        <v>0</v>
      </c>
      <c r="Q20" s="52"/>
      <c r="R20" s="84">
        <f t="shared" ref="R20" si="127">Q20/$C20</f>
        <v>0</v>
      </c>
      <c r="S20" s="52"/>
      <c r="T20" s="84">
        <f t="shared" ref="T20" si="128">S20/$C20</f>
        <v>0</v>
      </c>
      <c r="U20" s="52"/>
      <c r="V20" s="84">
        <f t="shared" ref="V20" si="129">U20/$C20</f>
        <v>0</v>
      </c>
      <c r="W20" s="52"/>
      <c r="X20" s="84">
        <f t="shared" ref="X20" si="130">W20/$C20</f>
        <v>0</v>
      </c>
      <c r="Y20" s="52"/>
      <c r="Z20" s="84">
        <f t="shared" ref="Z20" si="131">Y20/$C20</f>
        <v>0</v>
      </c>
      <c r="AA20" s="52"/>
      <c r="AB20" s="84">
        <f t="shared" ref="AB20" si="132">AA20/$C20</f>
        <v>0</v>
      </c>
      <c r="AC20" s="52">
        <f t="shared" si="12"/>
        <v>0</v>
      </c>
    </row>
    <row r="21" spans="1:29" x14ac:dyDescent="0.25">
      <c r="A21" s="34" t="s">
        <v>13</v>
      </c>
      <c r="B21" s="28">
        <v>589000</v>
      </c>
      <c r="C21" s="28">
        <v>350893.8759333333</v>
      </c>
      <c r="E21" s="28">
        <f>E22</f>
        <v>0</v>
      </c>
      <c r="F21" s="81">
        <f t="shared" si="0"/>
        <v>0</v>
      </c>
      <c r="G21" s="28">
        <f>G22</f>
        <v>0</v>
      </c>
      <c r="H21" s="81">
        <f t="shared" si="1"/>
        <v>0</v>
      </c>
      <c r="I21" s="28">
        <f>I22</f>
        <v>0</v>
      </c>
      <c r="J21" s="81">
        <f t="shared" ref="J21" si="133">I21/$C21</f>
        <v>0</v>
      </c>
      <c r="K21" s="28">
        <f>K22</f>
        <v>0</v>
      </c>
      <c r="L21" s="81">
        <f t="shared" ref="L21" si="134">K21/$C21</f>
        <v>0</v>
      </c>
      <c r="M21" s="28">
        <f>M22</f>
        <v>0</v>
      </c>
      <c r="N21" s="81">
        <f t="shared" ref="N21" si="135">M21/$C21</f>
        <v>0</v>
      </c>
      <c r="O21" s="28">
        <f>O22</f>
        <v>0</v>
      </c>
      <c r="P21" s="81">
        <f t="shared" ref="P21" si="136">O21/$C21</f>
        <v>0</v>
      </c>
      <c r="Q21" s="28">
        <f>Q22</f>
        <v>0</v>
      </c>
      <c r="R21" s="81">
        <f t="shared" ref="R21" si="137">Q21/$C21</f>
        <v>0</v>
      </c>
      <c r="S21" s="28">
        <f>S22</f>
        <v>0</v>
      </c>
      <c r="T21" s="81">
        <f t="shared" ref="T21" si="138">S21/$C21</f>
        <v>0</v>
      </c>
      <c r="U21" s="28">
        <f>U22</f>
        <v>0</v>
      </c>
      <c r="V21" s="81">
        <f t="shared" ref="V21" si="139">U21/$C21</f>
        <v>0</v>
      </c>
      <c r="W21" s="28">
        <f>W22</f>
        <v>0</v>
      </c>
      <c r="X21" s="81">
        <f t="shared" ref="X21" si="140">W21/$C21</f>
        <v>0</v>
      </c>
      <c r="Y21" s="28">
        <f>Y22</f>
        <v>0</v>
      </c>
      <c r="Z21" s="81">
        <f t="shared" ref="Z21" si="141">Y21/$C21</f>
        <v>0</v>
      </c>
      <c r="AA21" s="28">
        <f>AA22</f>
        <v>0</v>
      </c>
      <c r="AB21" s="81">
        <f t="shared" ref="AB21" si="142">AA21/$C21</f>
        <v>0</v>
      </c>
      <c r="AC21" s="28">
        <f t="shared" si="12"/>
        <v>0</v>
      </c>
    </row>
    <row r="22" spans="1:29" x14ac:dyDescent="0.25">
      <c r="A22" s="35" t="s">
        <v>130</v>
      </c>
      <c r="B22" s="52">
        <v>244000</v>
      </c>
      <c r="C22" s="52">
        <v>350893.8759333333</v>
      </c>
      <c r="E22" s="52"/>
      <c r="F22" s="84">
        <f t="shared" si="0"/>
        <v>0</v>
      </c>
      <c r="G22" s="52"/>
      <c r="H22" s="84">
        <f t="shared" si="1"/>
        <v>0</v>
      </c>
      <c r="I22" s="52"/>
      <c r="J22" s="84">
        <f t="shared" ref="J22" si="143">I22/$C22</f>
        <v>0</v>
      </c>
      <c r="K22" s="52"/>
      <c r="L22" s="84">
        <f t="shared" ref="L22" si="144">K22/$C22</f>
        <v>0</v>
      </c>
      <c r="M22" s="52"/>
      <c r="N22" s="84">
        <f t="shared" ref="N22" si="145">M22/$C22</f>
        <v>0</v>
      </c>
      <c r="O22" s="52"/>
      <c r="P22" s="84">
        <f t="shared" ref="P22" si="146">O22/$C22</f>
        <v>0</v>
      </c>
      <c r="Q22" s="52"/>
      <c r="R22" s="84">
        <f t="shared" ref="R22" si="147">Q22/$C22</f>
        <v>0</v>
      </c>
      <c r="S22" s="52"/>
      <c r="T22" s="84">
        <f t="shared" ref="T22" si="148">S22/$C22</f>
        <v>0</v>
      </c>
      <c r="U22" s="52"/>
      <c r="V22" s="84">
        <f t="shared" ref="V22" si="149">U22/$C22</f>
        <v>0</v>
      </c>
      <c r="W22" s="52"/>
      <c r="X22" s="84">
        <f t="shared" ref="X22" si="150">W22/$C22</f>
        <v>0</v>
      </c>
      <c r="Y22" s="52"/>
      <c r="Z22" s="84">
        <f t="shared" ref="Z22" si="151">Y22/$C22</f>
        <v>0</v>
      </c>
      <c r="AA22" s="52"/>
      <c r="AB22" s="84">
        <f t="shared" ref="AB22" si="152">AA22/$C22</f>
        <v>0</v>
      </c>
      <c r="AC22" s="52">
        <f t="shared" si="12"/>
        <v>0</v>
      </c>
    </row>
    <row r="23" spans="1:29" x14ac:dyDescent="0.25">
      <c r="A23" s="34" t="s">
        <v>131</v>
      </c>
      <c r="B23" s="28"/>
      <c r="C23" s="28">
        <v>136040.19</v>
      </c>
      <c r="E23" s="28">
        <f>E24</f>
        <v>0</v>
      </c>
      <c r="F23" s="81">
        <f t="shared" si="0"/>
        <v>0</v>
      </c>
      <c r="G23" s="28">
        <f>G24</f>
        <v>0</v>
      </c>
      <c r="H23" s="81">
        <f t="shared" si="1"/>
        <v>0</v>
      </c>
      <c r="I23" s="28">
        <f>I24</f>
        <v>0</v>
      </c>
      <c r="J23" s="81">
        <f t="shared" ref="J23" si="153">I23/$C23</f>
        <v>0</v>
      </c>
      <c r="K23" s="28">
        <f>K24</f>
        <v>0</v>
      </c>
      <c r="L23" s="81">
        <f t="shared" ref="L23" si="154">K23/$C23</f>
        <v>0</v>
      </c>
      <c r="M23" s="28">
        <f>M24</f>
        <v>0</v>
      </c>
      <c r="N23" s="81">
        <f t="shared" ref="N23" si="155">M23/$C23</f>
        <v>0</v>
      </c>
      <c r="O23" s="28">
        <f>O24</f>
        <v>0</v>
      </c>
      <c r="P23" s="81">
        <f t="shared" ref="P23" si="156">O23/$C23</f>
        <v>0</v>
      </c>
      <c r="Q23" s="28">
        <f>Q24</f>
        <v>0</v>
      </c>
      <c r="R23" s="81">
        <f t="shared" ref="R23" si="157">Q23/$C23</f>
        <v>0</v>
      </c>
      <c r="S23" s="28">
        <f>S24</f>
        <v>0</v>
      </c>
      <c r="T23" s="81">
        <f t="shared" ref="T23" si="158">S23/$C23</f>
        <v>0</v>
      </c>
      <c r="U23" s="28">
        <f>U24</f>
        <v>0</v>
      </c>
      <c r="V23" s="81">
        <f t="shared" ref="V23" si="159">U23/$C23</f>
        <v>0</v>
      </c>
      <c r="W23" s="28">
        <f>W24</f>
        <v>0</v>
      </c>
      <c r="X23" s="81">
        <f t="shared" ref="X23" si="160">W23/$C23</f>
        <v>0</v>
      </c>
      <c r="Y23" s="28">
        <f>Y24</f>
        <v>0</v>
      </c>
      <c r="Z23" s="81">
        <f t="shared" ref="Z23" si="161">Y23/$C23</f>
        <v>0</v>
      </c>
      <c r="AA23" s="28">
        <f>AA24</f>
        <v>0</v>
      </c>
      <c r="AB23" s="81">
        <f t="shared" ref="AB23" si="162">AA23/$C23</f>
        <v>0</v>
      </c>
      <c r="AC23" s="28">
        <f t="shared" si="12"/>
        <v>0</v>
      </c>
    </row>
    <row r="24" spans="1:29" x14ac:dyDescent="0.25">
      <c r="A24" s="10" t="s">
        <v>132</v>
      </c>
      <c r="B24" s="52">
        <v>204000</v>
      </c>
      <c r="C24" s="52">
        <v>136040.19</v>
      </c>
      <c r="E24" s="52"/>
      <c r="F24" s="84">
        <f t="shared" si="0"/>
        <v>0</v>
      </c>
      <c r="G24" s="52"/>
      <c r="H24" s="84">
        <f t="shared" si="1"/>
        <v>0</v>
      </c>
      <c r="I24" s="52"/>
      <c r="J24" s="84">
        <f t="shared" ref="J24" si="163">I24/$C24</f>
        <v>0</v>
      </c>
      <c r="K24" s="52"/>
      <c r="L24" s="84">
        <f t="shared" ref="L24" si="164">K24/$C24</f>
        <v>0</v>
      </c>
      <c r="M24" s="52"/>
      <c r="N24" s="84">
        <f t="shared" ref="N24" si="165">M24/$C24</f>
        <v>0</v>
      </c>
      <c r="O24" s="52"/>
      <c r="P24" s="84">
        <f t="shared" ref="P24" si="166">O24/$C24</f>
        <v>0</v>
      </c>
      <c r="Q24" s="52"/>
      <c r="R24" s="84">
        <f t="shared" ref="R24" si="167">Q24/$C24</f>
        <v>0</v>
      </c>
      <c r="S24" s="52"/>
      <c r="T24" s="84">
        <f t="shared" ref="T24" si="168">S24/$C24</f>
        <v>0</v>
      </c>
      <c r="U24" s="52"/>
      <c r="V24" s="84">
        <f t="shared" ref="V24" si="169">U24/$C24</f>
        <v>0</v>
      </c>
      <c r="W24" s="52"/>
      <c r="X24" s="84">
        <f t="shared" ref="X24" si="170">W24/$C24</f>
        <v>0</v>
      </c>
      <c r="Y24" s="52"/>
      <c r="Z24" s="84">
        <f t="shared" ref="Z24" si="171">Y24/$C24</f>
        <v>0</v>
      </c>
      <c r="AA24" s="52"/>
      <c r="AB24" s="84">
        <f t="shared" ref="AB24" si="172">AA24/$C24</f>
        <v>0</v>
      </c>
      <c r="AC24" s="52">
        <f t="shared" si="12"/>
        <v>0</v>
      </c>
    </row>
    <row r="25" spans="1:29" x14ac:dyDescent="0.25">
      <c r="A25" s="34" t="s">
        <v>91</v>
      </c>
      <c r="B25" s="28">
        <v>38000</v>
      </c>
      <c r="C25" s="28">
        <v>44447.040733333328</v>
      </c>
      <c r="E25" s="28">
        <f>E26</f>
        <v>0</v>
      </c>
      <c r="F25" s="81">
        <f t="shared" si="0"/>
        <v>0</v>
      </c>
      <c r="G25" s="28">
        <f>G26</f>
        <v>0</v>
      </c>
      <c r="H25" s="81">
        <f t="shared" si="1"/>
        <v>0</v>
      </c>
      <c r="I25" s="28">
        <f>I26</f>
        <v>0</v>
      </c>
      <c r="J25" s="81">
        <f t="shared" ref="J25" si="173">I25/$C25</f>
        <v>0</v>
      </c>
      <c r="K25" s="28">
        <f>K26</f>
        <v>0</v>
      </c>
      <c r="L25" s="81">
        <f t="shared" ref="L25" si="174">K25/$C25</f>
        <v>0</v>
      </c>
      <c r="M25" s="28">
        <f>M26</f>
        <v>0</v>
      </c>
      <c r="N25" s="81">
        <f t="shared" ref="N25" si="175">M25/$C25</f>
        <v>0</v>
      </c>
      <c r="O25" s="28">
        <f>O26</f>
        <v>0</v>
      </c>
      <c r="P25" s="81">
        <f t="shared" ref="P25" si="176">O25/$C25</f>
        <v>0</v>
      </c>
      <c r="Q25" s="28">
        <f>Q26</f>
        <v>0</v>
      </c>
      <c r="R25" s="81">
        <f t="shared" ref="R25" si="177">Q25/$C25</f>
        <v>0</v>
      </c>
      <c r="S25" s="28">
        <f>S26</f>
        <v>0</v>
      </c>
      <c r="T25" s="81">
        <f t="shared" ref="T25" si="178">S25/$C25</f>
        <v>0</v>
      </c>
      <c r="U25" s="28">
        <f>U26</f>
        <v>0</v>
      </c>
      <c r="V25" s="81">
        <f t="shared" ref="V25" si="179">U25/$C25</f>
        <v>0</v>
      </c>
      <c r="W25" s="28">
        <f>W26</f>
        <v>0</v>
      </c>
      <c r="X25" s="81">
        <f t="shared" ref="X25" si="180">W25/$C25</f>
        <v>0</v>
      </c>
      <c r="Y25" s="28">
        <f>Y26</f>
        <v>0</v>
      </c>
      <c r="Z25" s="81">
        <f t="shared" ref="Z25" si="181">Y25/$C25</f>
        <v>0</v>
      </c>
      <c r="AA25" s="28">
        <f>AA26</f>
        <v>0</v>
      </c>
      <c r="AB25" s="81">
        <f t="shared" ref="AB25" si="182">AA25/$C25</f>
        <v>0</v>
      </c>
      <c r="AC25" s="28">
        <f t="shared" si="12"/>
        <v>0</v>
      </c>
    </row>
    <row r="26" spans="1:29" x14ac:dyDescent="0.25">
      <c r="A26" s="47" t="s">
        <v>14</v>
      </c>
      <c r="B26" s="52">
        <v>38000</v>
      </c>
      <c r="C26" s="52">
        <v>44447.040733333328</v>
      </c>
      <c r="E26" s="52"/>
      <c r="F26" s="84">
        <f t="shared" si="0"/>
        <v>0</v>
      </c>
      <c r="G26" s="52"/>
      <c r="H26" s="84">
        <f t="shared" si="1"/>
        <v>0</v>
      </c>
      <c r="I26" s="52"/>
      <c r="J26" s="84">
        <f t="shared" ref="J26" si="183">I26/$C26</f>
        <v>0</v>
      </c>
      <c r="K26" s="52"/>
      <c r="L26" s="84">
        <f t="shared" ref="L26" si="184">K26/$C26</f>
        <v>0</v>
      </c>
      <c r="M26" s="52"/>
      <c r="N26" s="84">
        <f t="shared" ref="N26" si="185">M26/$C26</f>
        <v>0</v>
      </c>
      <c r="O26" s="52"/>
      <c r="P26" s="84">
        <f t="shared" ref="P26" si="186">O26/$C26</f>
        <v>0</v>
      </c>
      <c r="Q26" s="52"/>
      <c r="R26" s="84">
        <f t="shared" ref="R26" si="187">Q26/$C26</f>
        <v>0</v>
      </c>
      <c r="S26" s="52"/>
      <c r="T26" s="84">
        <f t="shared" ref="T26" si="188">S26/$C26</f>
        <v>0</v>
      </c>
      <c r="U26" s="52"/>
      <c r="V26" s="84">
        <f t="shared" ref="V26" si="189">U26/$C26</f>
        <v>0</v>
      </c>
      <c r="W26" s="52"/>
      <c r="X26" s="84">
        <f t="shared" ref="X26" si="190">W26/$C26</f>
        <v>0</v>
      </c>
      <c r="Y26" s="52"/>
      <c r="Z26" s="84">
        <f t="shared" ref="Z26" si="191">Y26/$C26</f>
        <v>0</v>
      </c>
      <c r="AA26" s="52"/>
      <c r="AB26" s="84">
        <f t="shared" ref="AB26" si="192">AA26/$C26</f>
        <v>0</v>
      </c>
      <c r="AC26" s="52">
        <f t="shared" si="12"/>
        <v>0</v>
      </c>
    </row>
    <row r="27" spans="1:29" x14ac:dyDescent="0.25">
      <c r="A27" s="34" t="s">
        <v>15</v>
      </c>
      <c r="B27" s="28">
        <v>220000</v>
      </c>
      <c r="C27" s="28">
        <v>385798.30833333329</v>
      </c>
      <c r="E27" s="28">
        <f>SUM(E28:E31)</f>
        <v>0</v>
      </c>
      <c r="F27" s="81">
        <f t="shared" si="0"/>
        <v>0</v>
      </c>
      <c r="G27" s="28">
        <f>SUM(G28:G31)</f>
        <v>0</v>
      </c>
      <c r="H27" s="81">
        <f t="shared" si="1"/>
        <v>0</v>
      </c>
      <c r="I27" s="28">
        <f>SUM(I28:I31)</f>
        <v>0</v>
      </c>
      <c r="J27" s="81">
        <f t="shared" ref="J27" si="193">I27/$C27</f>
        <v>0</v>
      </c>
      <c r="K27" s="28">
        <f>SUM(K28:K31)</f>
        <v>0</v>
      </c>
      <c r="L27" s="81">
        <f t="shared" ref="L27" si="194">K27/$C27</f>
        <v>0</v>
      </c>
      <c r="M27" s="28">
        <f>SUM(M28:M31)</f>
        <v>0</v>
      </c>
      <c r="N27" s="81">
        <f t="shared" ref="N27" si="195">M27/$C27</f>
        <v>0</v>
      </c>
      <c r="O27" s="28">
        <f>SUM(O28:O31)</f>
        <v>0</v>
      </c>
      <c r="P27" s="81">
        <f t="shared" ref="P27" si="196">O27/$C27</f>
        <v>0</v>
      </c>
      <c r="Q27" s="28">
        <f>SUM(Q28:Q31)</f>
        <v>0</v>
      </c>
      <c r="R27" s="81">
        <f t="shared" ref="R27" si="197">Q27/$C27</f>
        <v>0</v>
      </c>
      <c r="S27" s="28">
        <f>SUM(S28:S31)</f>
        <v>0</v>
      </c>
      <c r="T27" s="81">
        <f t="shared" ref="T27" si="198">S27/$C27</f>
        <v>0</v>
      </c>
      <c r="U27" s="28">
        <f>SUM(U28:U31)</f>
        <v>0</v>
      </c>
      <c r="V27" s="81">
        <f t="shared" ref="V27" si="199">U27/$C27</f>
        <v>0</v>
      </c>
      <c r="W27" s="28">
        <f>SUM(W28:W31)</f>
        <v>0</v>
      </c>
      <c r="X27" s="81">
        <f t="shared" ref="X27" si="200">W27/$C27</f>
        <v>0</v>
      </c>
      <c r="Y27" s="28">
        <f>SUM(Y28:Y31)</f>
        <v>0</v>
      </c>
      <c r="Z27" s="81">
        <f t="shared" ref="Z27" si="201">Y27/$C27</f>
        <v>0</v>
      </c>
      <c r="AA27" s="28">
        <f>SUM(AA28:AA31)</f>
        <v>0</v>
      </c>
      <c r="AB27" s="81">
        <f t="shared" ref="AB27" si="202">AA27/$C27</f>
        <v>0</v>
      </c>
      <c r="AC27" s="28">
        <f t="shared" si="12"/>
        <v>0</v>
      </c>
    </row>
    <row r="28" spans="1:29" x14ac:dyDescent="0.25">
      <c r="A28" s="49" t="s">
        <v>16</v>
      </c>
      <c r="B28" s="52">
        <v>140000</v>
      </c>
      <c r="C28" s="52">
        <v>140000</v>
      </c>
      <c r="E28" s="52"/>
      <c r="F28" s="84">
        <f t="shared" si="0"/>
        <v>0</v>
      </c>
      <c r="G28" s="52"/>
      <c r="H28" s="84">
        <f t="shared" si="1"/>
        <v>0</v>
      </c>
      <c r="I28" s="52"/>
      <c r="J28" s="84">
        <f t="shared" ref="J28" si="203">I28/$C28</f>
        <v>0</v>
      </c>
      <c r="K28" s="52"/>
      <c r="L28" s="84">
        <f t="shared" ref="L28" si="204">K28/$C28</f>
        <v>0</v>
      </c>
      <c r="M28" s="52"/>
      <c r="N28" s="84">
        <f t="shared" ref="N28" si="205">M28/$C28</f>
        <v>0</v>
      </c>
      <c r="O28" s="52"/>
      <c r="P28" s="84">
        <f t="shared" ref="P28" si="206">O28/$C28</f>
        <v>0</v>
      </c>
      <c r="Q28" s="52"/>
      <c r="R28" s="84">
        <f t="shared" ref="R28" si="207">Q28/$C28</f>
        <v>0</v>
      </c>
      <c r="S28" s="52"/>
      <c r="T28" s="84">
        <f t="shared" ref="T28" si="208">S28/$C28</f>
        <v>0</v>
      </c>
      <c r="U28" s="52"/>
      <c r="V28" s="84">
        <f t="shared" ref="V28" si="209">U28/$C28</f>
        <v>0</v>
      </c>
      <c r="W28" s="52"/>
      <c r="X28" s="84">
        <f t="shared" ref="X28" si="210">W28/$C28</f>
        <v>0</v>
      </c>
      <c r="Y28" s="52"/>
      <c r="Z28" s="84">
        <f t="shared" ref="Z28" si="211">Y28/$C28</f>
        <v>0</v>
      </c>
      <c r="AA28" s="52"/>
      <c r="AB28" s="84">
        <f t="shared" ref="AB28" si="212">AA28/$C28</f>
        <v>0</v>
      </c>
      <c r="AC28" s="52">
        <f t="shared" si="12"/>
        <v>0</v>
      </c>
    </row>
    <row r="29" spans="1:29" x14ac:dyDescent="0.25">
      <c r="A29" s="49" t="s">
        <v>101</v>
      </c>
      <c r="B29" s="52">
        <v>50000</v>
      </c>
      <c r="C29" s="52">
        <v>35000</v>
      </c>
      <c r="E29" s="52"/>
      <c r="F29" s="84">
        <f t="shared" si="0"/>
        <v>0</v>
      </c>
      <c r="G29" s="52"/>
      <c r="H29" s="84">
        <f t="shared" si="1"/>
        <v>0</v>
      </c>
      <c r="I29" s="52"/>
      <c r="J29" s="84">
        <f t="shared" ref="J29" si="213">I29/$C29</f>
        <v>0</v>
      </c>
      <c r="K29" s="52"/>
      <c r="L29" s="84">
        <f t="shared" ref="L29" si="214">K29/$C29</f>
        <v>0</v>
      </c>
      <c r="M29" s="52"/>
      <c r="N29" s="84">
        <f t="shared" ref="N29" si="215">M29/$C29</f>
        <v>0</v>
      </c>
      <c r="O29" s="52"/>
      <c r="P29" s="84">
        <f t="shared" ref="P29" si="216">O29/$C29</f>
        <v>0</v>
      </c>
      <c r="Q29" s="52"/>
      <c r="R29" s="84">
        <f t="shared" ref="R29" si="217">Q29/$C29</f>
        <v>0</v>
      </c>
      <c r="S29" s="52"/>
      <c r="T29" s="84">
        <f t="shared" ref="T29" si="218">S29/$C29</f>
        <v>0</v>
      </c>
      <c r="U29" s="52"/>
      <c r="V29" s="84">
        <f t="shared" ref="V29" si="219">U29/$C29</f>
        <v>0</v>
      </c>
      <c r="W29" s="52"/>
      <c r="X29" s="84">
        <f t="shared" ref="X29" si="220">W29/$C29</f>
        <v>0</v>
      </c>
      <c r="Y29" s="52"/>
      <c r="Z29" s="84">
        <f t="shared" ref="Z29" si="221">Y29/$C29</f>
        <v>0</v>
      </c>
      <c r="AA29" s="52"/>
      <c r="AB29" s="84">
        <f t="shared" ref="AB29" si="222">AA29/$C29</f>
        <v>0</v>
      </c>
      <c r="AC29" s="52">
        <f t="shared" si="12"/>
        <v>0</v>
      </c>
    </row>
    <row r="30" spans="1:29" x14ac:dyDescent="0.25">
      <c r="A30" s="49" t="s">
        <v>152</v>
      </c>
      <c r="B30" s="52">
        <v>30000</v>
      </c>
      <c r="C30" s="52">
        <v>90798.308333333305</v>
      </c>
      <c r="E30" s="52"/>
      <c r="F30" s="84">
        <f t="shared" si="0"/>
        <v>0</v>
      </c>
      <c r="G30" s="52"/>
      <c r="H30" s="84">
        <f t="shared" si="1"/>
        <v>0</v>
      </c>
      <c r="I30" s="52"/>
      <c r="J30" s="84">
        <f t="shared" ref="J30" si="223">I30/$C30</f>
        <v>0</v>
      </c>
      <c r="K30" s="52"/>
      <c r="L30" s="84">
        <f t="shared" ref="L30" si="224">K30/$C30</f>
        <v>0</v>
      </c>
      <c r="M30" s="52"/>
      <c r="N30" s="84">
        <f t="shared" ref="N30" si="225">M30/$C30</f>
        <v>0</v>
      </c>
      <c r="O30" s="52"/>
      <c r="P30" s="84">
        <f t="shared" ref="P30" si="226">O30/$C30</f>
        <v>0</v>
      </c>
      <c r="Q30" s="52"/>
      <c r="R30" s="84">
        <f t="shared" ref="R30" si="227">Q30/$C30</f>
        <v>0</v>
      </c>
      <c r="S30" s="52"/>
      <c r="T30" s="84">
        <f t="shared" ref="T30" si="228">S30/$C30</f>
        <v>0</v>
      </c>
      <c r="U30" s="52"/>
      <c r="V30" s="84">
        <f t="shared" ref="V30" si="229">U30/$C30</f>
        <v>0</v>
      </c>
      <c r="W30" s="52"/>
      <c r="X30" s="84">
        <f t="shared" ref="X30" si="230">W30/$C30</f>
        <v>0</v>
      </c>
      <c r="Y30" s="52"/>
      <c r="Z30" s="84">
        <f t="shared" ref="Z30" si="231">Y30/$C30</f>
        <v>0</v>
      </c>
      <c r="AA30" s="52"/>
      <c r="AB30" s="84">
        <f t="shared" ref="AB30" si="232">AA30/$C30</f>
        <v>0</v>
      </c>
      <c r="AC30" s="52">
        <f t="shared" si="12"/>
        <v>0</v>
      </c>
    </row>
    <row r="31" spans="1:29" x14ac:dyDescent="0.25">
      <c r="A31" s="49" t="s">
        <v>134</v>
      </c>
      <c r="B31" s="52"/>
      <c r="C31" s="52">
        <v>120000</v>
      </c>
      <c r="E31" s="52"/>
      <c r="F31" s="84">
        <f t="shared" si="0"/>
        <v>0</v>
      </c>
      <c r="G31" s="52"/>
      <c r="H31" s="84">
        <f t="shared" si="1"/>
        <v>0</v>
      </c>
      <c r="I31" s="52"/>
      <c r="J31" s="84">
        <f t="shared" ref="J31" si="233">I31/$C31</f>
        <v>0</v>
      </c>
      <c r="K31" s="52"/>
      <c r="L31" s="84">
        <f t="shared" ref="L31" si="234">K31/$C31</f>
        <v>0</v>
      </c>
      <c r="M31" s="52"/>
      <c r="N31" s="84">
        <f t="shared" ref="N31" si="235">M31/$C31</f>
        <v>0</v>
      </c>
      <c r="O31" s="52"/>
      <c r="P31" s="84">
        <f t="shared" ref="P31" si="236">O31/$C31</f>
        <v>0</v>
      </c>
      <c r="Q31" s="52"/>
      <c r="R31" s="84">
        <f t="shared" ref="R31" si="237">Q31/$C31</f>
        <v>0</v>
      </c>
      <c r="S31" s="52"/>
      <c r="T31" s="84">
        <f t="shared" ref="T31" si="238">S31/$C31</f>
        <v>0</v>
      </c>
      <c r="U31" s="52"/>
      <c r="V31" s="84">
        <f t="shared" ref="V31" si="239">U31/$C31</f>
        <v>0</v>
      </c>
      <c r="W31" s="52"/>
      <c r="X31" s="84">
        <f t="shared" ref="X31" si="240">W31/$C31</f>
        <v>0</v>
      </c>
      <c r="Y31" s="52"/>
      <c r="Z31" s="84">
        <f t="shared" ref="Z31" si="241">Y31/$C31</f>
        <v>0</v>
      </c>
      <c r="AA31" s="52"/>
      <c r="AB31" s="84">
        <f t="shared" ref="AB31" si="242">AA31/$C31</f>
        <v>0</v>
      </c>
      <c r="AC31" s="52">
        <f t="shared" si="12"/>
        <v>0</v>
      </c>
    </row>
    <row r="32" spans="1:29" x14ac:dyDescent="0.25">
      <c r="A32" s="34" t="s">
        <v>17</v>
      </c>
      <c r="B32" s="28">
        <v>443655.68070000008</v>
      </c>
      <c r="C32" s="28">
        <v>693068.51059999992</v>
      </c>
      <c r="E32" s="28">
        <f>SUM(E33:E39)</f>
        <v>0</v>
      </c>
      <c r="F32" s="81">
        <f t="shared" si="0"/>
        <v>0</v>
      </c>
      <c r="G32" s="28">
        <f>SUM(G33:G39)</f>
        <v>0</v>
      </c>
      <c r="H32" s="81">
        <f t="shared" si="1"/>
        <v>0</v>
      </c>
      <c r="I32" s="28">
        <f>SUM(I33:I39)</f>
        <v>0</v>
      </c>
      <c r="J32" s="81">
        <f t="shared" ref="J32" si="243">I32/$C32</f>
        <v>0</v>
      </c>
      <c r="K32" s="28">
        <f>SUM(K33:K39)</f>
        <v>0</v>
      </c>
      <c r="L32" s="81">
        <f t="shared" ref="L32" si="244">K32/$C32</f>
        <v>0</v>
      </c>
      <c r="M32" s="28">
        <f>SUM(M33:M39)</f>
        <v>0</v>
      </c>
      <c r="N32" s="81">
        <f t="shared" ref="N32" si="245">M32/$C32</f>
        <v>0</v>
      </c>
      <c r="O32" s="28">
        <f>SUM(O33:O39)</f>
        <v>0</v>
      </c>
      <c r="P32" s="81">
        <f t="shared" ref="P32" si="246">O32/$C32</f>
        <v>0</v>
      </c>
      <c r="Q32" s="28">
        <f>SUM(Q33:Q39)</f>
        <v>0</v>
      </c>
      <c r="R32" s="81">
        <f t="shared" ref="R32" si="247">Q32/$C32</f>
        <v>0</v>
      </c>
      <c r="S32" s="28">
        <f>SUM(S33:S39)</f>
        <v>0</v>
      </c>
      <c r="T32" s="81">
        <f t="shared" ref="T32" si="248">S32/$C32</f>
        <v>0</v>
      </c>
      <c r="U32" s="28">
        <f>SUM(U33:U39)</f>
        <v>0</v>
      </c>
      <c r="V32" s="81">
        <f t="shared" ref="V32" si="249">U32/$C32</f>
        <v>0</v>
      </c>
      <c r="W32" s="28">
        <f>SUM(W33:W39)</f>
        <v>0</v>
      </c>
      <c r="X32" s="81">
        <f t="shared" ref="X32" si="250">W32/$C32</f>
        <v>0</v>
      </c>
      <c r="Y32" s="28">
        <f>SUM(Y33:Y39)</f>
        <v>0</v>
      </c>
      <c r="Z32" s="81">
        <f t="shared" ref="Z32" si="251">Y32/$C32</f>
        <v>0</v>
      </c>
      <c r="AA32" s="28">
        <f>SUM(AA33:AA39)</f>
        <v>0</v>
      </c>
      <c r="AB32" s="81">
        <f t="shared" ref="AB32" si="252">AA32/$C32</f>
        <v>0</v>
      </c>
      <c r="AC32" s="28">
        <f t="shared" si="12"/>
        <v>0</v>
      </c>
    </row>
    <row r="33" spans="1:29" x14ac:dyDescent="0.25">
      <c r="A33" s="10" t="s">
        <v>82</v>
      </c>
      <c r="B33" s="52">
        <v>14824.603499999999</v>
      </c>
      <c r="C33" s="52">
        <v>45529.953333333331</v>
      </c>
      <c r="E33" s="52"/>
      <c r="F33" s="84">
        <f t="shared" si="0"/>
        <v>0</v>
      </c>
      <c r="G33" s="52"/>
      <c r="H33" s="84">
        <f t="shared" si="1"/>
        <v>0</v>
      </c>
      <c r="I33" s="52"/>
      <c r="J33" s="84">
        <f t="shared" ref="J33" si="253">I33/$C33</f>
        <v>0</v>
      </c>
      <c r="K33" s="52"/>
      <c r="L33" s="84">
        <f t="shared" ref="L33" si="254">K33/$C33</f>
        <v>0</v>
      </c>
      <c r="M33" s="52"/>
      <c r="N33" s="84">
        <f t="shared" ref="N33" si="255">M33/$C33</f>
        <v>0</v>
      </c>
      <c r="O33" s="52"/>
      <c r="P33" s="84">
        <f t="shared" ref="P33" si="256">O33/$C33</f>
        <v>0</v>
      </c>
      <c r="Q33" s="52"/>
      <c r="R33" s="84">
        <f t="shared" ref="R33" si="257">Q33/$C33</f>
        <v>0</v>
      </c>
      <c r="S33" s="52"/>
      <c r="T33" s="84">
        <f t="shared" ref="T33" si="258">S33/$C33</f>
        <v>0</v>
      </c>
      <c r="U33" s="52"/>
      <c r="V33" s="84">
        <f t="shared" ref="V33" si="259">U33/$C33</f>
        <v>0</v>
      </c>
      <c r="W33" s="52"/>
      <c r="X33" s="84">
        <f t="shared" ref="X33" si="260">W33/$C33</f>
        <v>0</v>
      </c>
      <c r="Y33" s="52"/>
      <c r="Z33" s="84">
        <f t="shared" ref="Z33" si="261">Y33/$C33</f>
        <v>0</v>
      </c>
      <c r="AA33" s="52"/>
      <c r="AB33" s="84">
        <f t="shared" ref="AB33" si="262">AA33/$C33</f>
        <v>0</v>
      </c>
      <c r="AC33" s="52">
        <f t="shared" si="12"/>
        <v>0</v>
      </c>
    </row>
    <row r="34" spans="1:29" x14ac:dyDescent="0.25">
      <c r="A34" s="10" t="s">
        <v>103</v>
      </c>
      <c r="B34" s="52">
        <v>20622.427199999998</v>
      </c>
      <c r="C34" s="52">
        <v>72662.347266666649</v>
      </c>
      <c r="E34" s="52"/>
      <c r="F34" s="84">
        <f t="shared" si="0"/>
        <v>0</v>
      </c>
      <c r="G34" s="52"/>
      <c r="H34" s="84">
        <f t="shared" si="1"/>
        <v>0</v>
      </c>
      <c r="I34" s="52"/>
      <c r="J34" s="84">
        <f t="shared" ref="J34" si="263">I34/$C34</f>
        <v>0</v>
      </c>
      <c r="K34" s="52"/>
      <c r="L34" s="84">
        <f t="shared" ref="L34" si="264">K34/$C34</f>
        <v>0</v>
      </c>
      <c r="M34" s="52"/>
      <c r="N34" s="84">
        <f t="shared" ref="N34" si="265">M34/$C34</f>
        <v>0</v>
      </c>
      <c r="O34" s="52"/>
      <c r="P34" s="84">
        <f t="shared" ref="P34" si="266">O34/$C34</f>
        <v>0</v>
      </c>
      <c r="Q34" s="52"/>
      <c r="R34" s="84">
        <f t="shared" ref="R34" si="267">Q34/$C34</f>
        <v>0</v>
      </c>
      <c r="S34" s="52"/>
      <c r="T34" s="84">
        <f t="shared" ref="T34" si="268">S34/$C34</f>
        <v>0</v>
      </c>
      <c r="U34" s="52"/>
      <c r="V34" s="84">
        <f t="shared" ref="V34" si="269">U34/$C34</f>
        <v>0</v>
      </c>
      <c r="W34" s="52"/>
      <c r="X34" s="84">
        <f t="shared" ref="X34" si="270">W34/$C34</f>
        <v>0</v>
      </c>
      <c r="Y34" s="52"/>
      <c r="Z34" s="84">
        <f t="shared" ref="Z34" si="271">Y34/$C34</f>
        <v>0</v>
      </c>
      <c r="AA34" s="52"/>
      <c r="AB34" s="84">
        <f t="shared" ref="AB34" si="272">AA34/$C34</f>
        <v>0</v>
      </c>
      <c r="AC34" s="52">
        <f t="shared" si="12"/>
        <v>0</v>
      </c>
    </row>
    <row r="35" spans="1:29" x14ac:dyDescent="0.25">
      <c r="A35" s="10" t="s">
        <v>90</v>
      </c>
      <c r="B35" s="52">
        <v>23166.3</v>
      </c>
      <c r="C35" s="52">
        <v>15000</v>
      </c>
      <c r="E35" s="52"/>
      <c r="F35" s="84">
        <f t="shared" si="0"/>
        <v>0</v>
      </c>
      <c r="G35" s="52"/>
      <c r="H35" s="84">
        <f t="shared" si="1"/>
        <v>0</v>
      </c>
      <c r="I35" s="52"/>
      <c r="J35" s="84">
        <f t="shared" ref="J35" si="273">I35/$C35</f>
        <v>0</v>
      </c>
      <c r="K35" s="52"/>
      <c r="L35" s="84">
        <f t="shared" ref="L35" si="274">K35/$C35</f>
        <v>0</v>
      </c>
      <c r="M35" s="52"/>
      <c r="N35" s="84">
        <f t="shared" ref="N35" si="275">M35/$C35</f>
        <v>0</v>
      </c>
      <c r="O35" s="52"/>
      <c r="P35" s="84">
        <f t="shared" ref="P35" si="276">O35/$C35</f>
        <v>0</v>
      </c>
      <c r="Q35" s="52"/>
      <c r="R35" s="84">
        <f t="shared" ref="R35" si="277">Q35/$C35</f>
        <v>0</v>
      </c>
      <c r="S35" s="52"/>
      <c r="T35" s="84">
        <f t="shared" ref="T35" si="278">S35/$C35</f>
        <v>0</v>
      </c>
      <c r="U35" s="52"/>
      <c r="V35" s="84">
        <f t="shared" ref="V35" si="279">U35/$C35</f>
        <v>0</v>
      </c>
      <c r="W35" s="52"/>
      <c r="X35" s="84">
        <f t="shared" ref="X35" si="280">W35/$C35</f>
        <v>0</v>
      </c>
      <c r="Y35" s="52"/>
      <c r="Z35" s="84">
        <f t="shared" ref="Z35" si="281">Y35/$C35</f>
        <v>0</v>
      </c>
      <c r="AA35" s="52"/>
      <c r="AB35" s="84">
        <f t="shared" ref="AB35" si="282">AA35/$C35</f>
        <v>0</v>
      </c>
      <c r="AC35" s="52">
        <f t="shared" si="12"/>
        <v>0</v>
      </c>
    </row>
    <row r="36" spans="1:29" x14ac:dyDescent="0.25">
      <c r="A36" s="10" t="s">
        <v>133</v>
      </c>
      <c r="B36" s="52">
        <v>51000</v>
      </c>
      <c r="C36" s="52">
        <v>31494.21</v>
      </c>
      <c r="E36" s="52"/>
      <c r="F36" s="84">
        <f t="shared" si="0"/>
        <v>0</v>
      </c>
      <c r="G36" s="52"/>
      <c r="H36" s="84">
        <f t="shared" si="1"/>
        <v>0</v>
      </c>
      <c r="I36" s="52"/>
      <c r="J36" s="84">
        <f t="shared" ref="J36" si="283">I36/$C36</f>
        <v>0</v>
      </c>
      <c r="K36" s="52"/>
      <c r="L36" s="84">
        <f t="shared" ref="L36" si="284">K36/$C36</f>
        <v>0</v>
      </c>
      <c r="M36" s="52"/>
      <c r="N36" s="84">
        <f t="shared" ref="N36" si="285">M36/$C36</f>
        <v>0</v>
      </c>
      <c r="O36" s="52"/>
      <c r="P36" s="84">
        <f t="shared" ref="P36" si="286">O36/$C36</f>
        <v>0</v>
      </c>
      <c r="Q36" s="52"/>
      <c r="R36" s="84">
        <f t="shared" ref="R36" si="287">Q36/$C36</f>
        <v>0</v>
      </c>
      <c r="S36" s="52"/>
      <c r="T36" s="84">
        <f t="shared" ref="T36" si="288">S36/$C36</f>
        <v>0</v>
      </c>
      <c r="U36" s="52"/>
      <c r="V36" s="84">
        <f t="shared" ref="V36" si="289">U36/$C36</f>
        <v>0</v>
      </c>
      <c r="W36" s="52"/>
      <c r="X36" s="84">
        <f t="shared" ref="X36" si="290">W36/$C36</f>
        <v>0</v>
      </c>
      <c r="Y36" s="52"/>
      <c r="Z36" s="84">
        <f t="shared" ref="Z36" si="291">Y36/$C36</f>
        <v>0</v>
      </c>
      <c r="AA36" s="52"/>
      <c r="AB36" s="84">
        <f t="shared" ref="AB36" si="292">AA36/$C36</f>
        <v>0</v>
      </c>
      <c r="AC36" s="52">
        <f t="shared" si="12"/>
        <v>0</v>
      </c>
    </row>
    <row r="37" spans="1:29" x14ac:dyDescent="0.25">
      <c r="A37" s="26" t="s">
        <v>148</v>
      </c>
      <c r="B37" s="52">
        <v>385042.35000000009</v>
      </c>
      <c r="C37" s="52">
        <v>339036.85553470918</v>
      </c>
      <c r="E37" s="52"/>
      <c r="F37" s="84">
        <f t="shared" si="0"/>
        <v>0</v>
      </c>
      <c r="G37" s="52"/>
      <c r="H37" s="84">
        <f t="shared" si="1"/>
        <v>0</v>
      </c>
      <c r="I37" s="52"/>
      <c r="J37" s="84">
        <f t="shared" ref="J37" si="293">I37/$C37</f>
        <v>0</v>
      </c>
      <c r="K37" s="52"/>
      <c r="L37" s="84">
        <f t="shared" ref="L37" si="294">K37/$C37</f>
        <v>0</v>
      </c>
      <c r="M37" s="52"/>
      <c r="N37" s="84">
        <f t="shared" ref="N37" si="295">M37/$C37</f>
        <v>0</v>
      </c>
      <c r="O37" s="52"/>
      <c r="P37" s="84">
        <f t="shared" ref="P37" si="296">O37/$C37</f>
        <v>0</v>
      </c>
      <c r="Q37" s="52"/>
      <c r="R37" s="84">
        <f t="shared" ref="R37" si="297">Q37/$C37</f>
        <v>0</v>
      </c>
      <c r="S37" s="52"/>
      <c r="T37" s="84">
        <f t="shared" ref="T37" si="298">S37/$C37</f>
        <v>0</v>
      </c>
      <c r="U37" s="52"/>
      <c r="V37" s="84">
        <f t="shared" ref="V37" si="299">U37/$C37</f>
        <v>0</v>
      </c>
      <c r="W37" s="52"/>
      <c r="X37" s="84">
        <f t="shared" ref="X37" si="300">W37/$C37</f>
        <v>0</v>
      </c>
      <c r="Y37" s="52"/>
      <c r="Z37" s="84">
        <f t="shared" ref="Z37" si="301">Y37/$C37</f>
        <v>0</v>
      </c>
      <c r="AA37" s="52"/>
      <c r="AB37" s="84">
        <f t="shared" ref="AB37" si="302">AA37/$C37</f>
        <v>0</v>
      </c>
      <c r="AC37" s="52">
        <f t="shared" si="12"/>
        <v>0</v>
      </c>
    </row>
    <row r="38" spans="1:29" x14ac:dyDescent="0.25">
      <c r="A38" s="26" t="s">
        <v>149</v>
      </c>
      <c r="B38" s="52"/>
      <c r="C38" s="52">
        <v>141761.02439024387</v>
      </c>
      <c r="E38" s="52"/>
      <c r="F38" s="84">
        <f t="shared" si="0"/>
        <v>0</v>
      </c>
      <c r="G38" s="52"/>
      <c r="H38" s="84">
        <f t="shared" si="1"/>
        <v>0</v>
      </c>
      <c r="I38" s="52"/>
      <c r="J38" s="84">
        <f t="shared" ref="J38" si="303">I38/$C38</f>
        <v>0</v>
      </c>
      <c r="K38" s="52"/>
      <c r="L38" s="84">
        <f t="shared" ref="L38" si="304">K38/$C38</f>
        <v>0</v>
      </c>
      <c r="M38" s="52"/>
      <c r="N38" s="84">
        <f t="shared" ref="N38" si="305">M38/$C38</f>
        <v>0</v>
      </c>
      <c r="O38" s="52"/>
      <c r="P38" s="84">
        <f t="shared" ref="P38" si="306">O38/$C38</f>
        <v>0</v>
      </c>
      <c r="Q38" s="52"/>
      <c r="R38" s="84">
        <f t="shared" ref="R38" si="307">Q38/$C38</f>
        <v>0</v>
      </c>
      <c r="S38" s="52"/>
      <c r="T38" s="84">
        <f t="shared" ref="T38" si="308">S38/$C38</f>
        <v>0</v>
      </c>
      <c r="U38" s="52"/>
      <c r="V38" s="84">
        <f t="shared" ref="V38" si="309">U38/$C38</f>
        <v>0</v>
      </c>
      <c r="W38" s="52"/>
      <c r="X38" s="84">
        <f t="shared" ref="X38" si="310">W38/$C38</f>
        <v>0</v>
      </c>
      <c r="Y38" s="52"/>
      <c r="Z38" s="84">
        <f t="shared" ref="Z38" si="311">Y38/$C38</f>
        <v>0</v>
      </c>
      <c r="AA38" s="52"/>
      <c r="AB38" s="84">
        <f t="shared" ref="AB38" si="312">AA38/$C38</f>
        <v>0</v>
      </c>
      <c r="AC38" s="52">
        <f t="shared" si="12"/>
        <v>0</v>
      </c>
    </row>
    <row r="39" spans="1:29" x14ac:dyDescent="0.25">
      <c r="A39" s="26" t="s">
        <v>150</v>
      </c>
      <c r="B39" s="52"/>
      <c r="C39" s="52">
        <v>47584.120075046907</v>
      </c>
      <c r="E39" s="52"/>
      <c r="F39" s="84">
        <f t="shared" si="0"/>
        <v>0</v>
      </c>
      <c r="G39" s="52"/>
      <c r="H39" s="84">
        <f t="shared" si="1"/>
        <v>0</v>
      </c>
      <c r="I39" s="52"/>
      <c r="J39" s="84">
        <f t="shared" ref="J39" si="313">I39/$C39</f>
        <v>0</v>
      </c>
      <c r="K39" s="52"/>
      <c r="L39" s="84">
        <f t="shared" ref="L39" si="314">K39/$C39</f>
        <v>0</v>
      </c>
      <c r="M39" s="52"/>
      <c r="N39" s="84">
        <f t="shared" ref="N39" si="315">M39/$C39</f>
        <v>0</v>
      </c>
      <c r="O39" s="52"/>
      <c r="P39" s="84">
        <f t="shared" ref="P39" si="316">O39/$C39</f>
        <v>0</v>
      </c>
      <c r="Q39" s="52"/>
      <c r="R39" s="84">
        <f t="shared" ref="R39" si="317">Q39/$C39</f>
        <v>0</v>
      </c>
      <c r="S39" s="52"/>
      <c r="T39" s="84">
        <f t="shared" ref="T39" si="318">S39/$C39</f>
        <v>0</v>
      </c>
      <c r="U39" s="52"/>
      <c r="V39" s="84">
        <f t="shared" ref="V39" si="319">U39/$C39</f>
        <v>0</v>
      </c>
      <c r="W39" s="52"/>
      <c r="X39" s="84">
        <f t="shared" ref="X39" si="320">W39/$C39</f>
        <v>0</v>
      </c>
      <c r="Y39" s="52"/>
      <c r="Z39" s="84">
        <f t="shared" ref="Z39" si="321">Y39/$C39</f>
        <v>0</v>
      </c>
      <c r="AA39" s="52"/>
      <c r="AB39" s="84">
        <f t="shared" ref="AB39" si="322">AA39/$C39</f>
        <v>0</v>
      </c>
      <c r="AC39" s="52">
        <f t="shared" si="12"/>
        <v>0</v>
      </c>
    </row>
    <row r="40" spans="1:29" x14ac:dyDescent="0.25">
      <c r="A40" s="34" t="s">
        <v>108</v>
      </c>
      <c r="B40" s="28">
        <v>105127.6226</v>
      </c>
      <c r="C40" s="28">
        <v>104453.76499999998</v>
      </c>
      <c r="E40" s="28">
        <f>SUM(E41:E44)</f>
        <v>0</v>
      </c>
      <c r="F40" s="81">
        <f t="shared" si="0"/>
        <v>0</v>
      </c>
      <c r="G40" s="28">
        <f>SUM(G41:G44)</f>
        <v>0</v>
      </c>
      <c r="H40" s="81">
        <f t="shared" si="1"/>
        <v>0</v>
      </c>
      <c r="I40" s="28">
        <f>SUM(I41:I44)</f>
        <v>0</v>
      </c>
      <c r="J40" s="81">
        <f t="shared" ref="J40" si="323">I40/$C40</f>
        <v>0</v>
      </c>
      <c r="K40" s="28">
        <f>SUM(K41:K44)</f>
        <v>0</v>
      </c>
      <c r="L40" s="81">
        <f t="shared" ref="L40" si="324">K40/$C40</f>
        <v>0</v>
      </c>
      <c r="M40" s="28">
        <f>SUM(M41:M44)</f>
        <v>0</v>
      </c>
      <c r="N40" s="81">
        <f t="shared" ref="N40" si="325">M40/$C40</f>
        <v>0</v>
      </c>
      <c r="O40" s="28">
        <f>SUM(O41:O44)</f>
        <v>0</v>
      </c>
      <c r="P40" s="81">
        <f t="shared" ref="P40" si="326">O40/$C40</f>
        <v>0</v>
      </c>
      <c r="Q40" s="28">
        <f>SUM(Q41:Q44)</f>
        <v>0</v>
      </c>
      <c r="R40" s="81">
        <f t="shared" ref="R40" si="327">Q40/$C40</f>
        <v>0</v>
      </c>
      <c r="S40" s="28">
        <f>SUM(S41:S44)</f>
        <v>0</v>
      </c>
      <c r="T40" s="81">
        <f t="shared" ref="T40" si="328">S40/$C40</f>
        <v>0</v>
      </c>
      <c r="U40" s="28">
        <f>SUM(U41:U44)</f>
        <v>0</v>
      </c>
      <c r="V40" s="81">
        <f t="shared" ref="V40" si="329">U40/$C40</f>
        <v>0</v>
      </c>
      <c r="W40" s="28">
        <f>SUM(W41:W44)</f>
        <v>0</v>
      </c>
      <c r="X40" s="81">
        <f t="shared" ref="X40" si="330">W40/$C40</f>
        <v>0</v>
      </c>
      <c r="Y40" s="28">
        <f>SUM(Y41:Y44)</f>
        <v>0</v>
      </c>
      <c r="Z40" s="81">
        <f t="shared" ref="Z40" si="331">Y40/$C40</f>
        <v>0</v>
      </c>
      <c r="AA40" s="28">
        <f>SUM(AA41:AA44)</f>
        <v>0</v>
      </c>
      <c r="AB40" s="81">
        <f t="shared" ref="AB40" si="332">AA40/$C40</f>
        <v>0</v>
      </c>
      <c r="AC40" s="28">
        <f t="shared" si="12"/>
        <v>0</v>
      </c>
    </row>
    <row r="41" spans="1:29" x14ac:dyDescent="0.25">
      <c r="A41" s="49" t="s">
        <v>9</v>
      </c>
      <c r="B41" s="52">
        <v>0</v>
      </c>
      <c r="C41" s="52">
        <v>815.09999999999991</v>
      </c>
      <c r="E41" s="52"/>
      <c r="F41" s="84">
        <f t="shared" si="0"/>
        <v>0</v>
      </c>
      <c r="G41" s="52"/>
      <c r="H41" s="84">
        <f t="shared" si="1"/>
        <v>0</v>
      </c>
      <c r="I41" s="52"/>
      <c r="J41" s="84">
        <f t="shared" ref="J41" si="333">I41/$C41</f>
        <v>0</v>
      </c>
      <c r="K41" s="52"/>
      <c r="L41" s="84">
        <f t="shared" ref="L41" si="334">K41/$C41</f>
        <v>0</v>
      </c>
      <c r="M41" s="52"/>
      <c r="N41" s="84">
        <f t="shared" ref="N41" si="335">M41/$C41</f>
        <v>0</v>
      </c>
      <c r="O41" s="52"/>
      <c r="P41" s="84">
        <f t="shared" ref="P41" si="336">O41/$C41</f>
        <v>0</v>
      </c>
      <c r="Q41" s="52"/>
      <c r="R41" s="84">
        <f t="shared" ref="R41" si="337">Q41/$C41</f>
        <v>0</v>
      </c>
      <c r="S41" s="52"/>
      <c r="T41" s="84">
        <f t="shared" ref="T41" si="338">S41/$C41</f>
        <v>0</v>
      </c>
      <c r="U41" s="52"/>
      <c r="V41" s="84">
        <f t="shared" ref="V41" si="339">U41/$C41</f>
        <v>0</v>
      </c>
      <c r="W41" s="52"/>
      <c r="X41" s="84">
        <f t="shared" ref="X41" si="340">W41/$C41</f>
        <v>0</v>
      </c>
      <c r="Y41" s="52"/>
      <c r="Z41" s="84">
        <f t="shared" ref="Z41" si="341">Y41/$C41</f>
        <v>0</v>
      </c>
      <c r="AA41" s="52"/>
      <c r="AB41" s="84">
        <f t="shared" ref="AB41" si="342">AA41/$C41</f>
        <v>0</v>
      </c>
      <c r="AC41" s="52">
        <f t="shared" si="12"/>
        <v>0</v>
      </c>
    </row>
    <row r="42" spans="1:29" x14ac:dyDescent="0.25">
      <c r="A42" s="49" t="s">
        <v>10</v>
      </c>
      <c r="B42" s="52">
        <v>28826.922600000002</v>
      </c>
      <c r="C42" s="52">
        <v>20000</v>
      </c>
      <c r="E42" s="52"/>
      <c r="F42" s="84">
        <f t="shared" si="0"/>
        <v>0</v>
      </c>
      <c r="G42" s="52"/>
      <c r="H42" s="84">
        <f t="shared" si="1"/>
        <v>0</v>
      </c>
      <c r="I42" s="52"/>
      <c r="J42" s="84">
        <f t="shared" ref="J42" si="343">I42/$C42</f>
        <v>0</v>
      </c>
      <c r="K42" s="52"/>
      <c r="L42" s="84">
        <f t="shared" ref="L42" si="344">K42/$C42</f>
        <v>0</v>
      </c>
      <c r="M42" s="52"/>
      <c r="N42" s="84">
        <f t="shared" ref="N42" si="345">M42/$C42</f>
        <v>0</v>
      </c>
      <c r="O42" s="52"/>
      <c r="P42" s="84">
        <f t="shared" ref="P42" si="346">O42/$C42</f>
        <v>0</v>
      </c>
      <c r="Q42" s="52"/>
      <c r="R42" s="84">
        <f t="shared" ref="R42" si="347">Q42/$C42</f>
        <v>0</v>
      </c>
      <c r="S42" s="52"/>
      <c r="T42" s="84">
        <f t="shared" ref="T42" si="348">S42/$C42</f>
        <v>0</v>
      </c>
      <c r="U42" s="52"/>
      <c r="V42" s="84">
        <f t="shared" ref="V42" si="349">U42/$C42</f>
        <v>0</v>
      </c>
      <c r="W42" s="52"/>
      <c r="X42" s="84">
        <f t="shared" ref="X42" si="350">W42/$C42</f>
        <v>0</v>
      </c>
      <c r="Y42" s="52"/>
      <c r="Z42" s="84">
        <f t="shared" ref="Z42" si="351">Y42/$C42</f>
        <v>0</v>
      </c>
      <c r="AA42" s="52"/>
      <c r="AB42" s="84">
        <f t="shared" ref="AB42" si="352">AA42/$C42</f>
        <v>0</v>
      </c>
      <c r="AC42" s="52">
        <f t="shared" si="12"/>
        <v>0</v>
      </c>
    </row>
    <row r="43" spans="1:29" x14ac:dyDescent="0.25">
      <c r="A43" s="49" t="s">
        <v>11</v>
      </c>
      <c r="B43" s="52">
        <v>74300.7</v>
      </c>
      <c r="C43" s="52">
        <v>80503.664999999994</v>
      </c>
      <c r="E43" s="52"/>
      <c r="F43" s="84">
        <f t="shared" si="0"/>
        <v>0</v>
      </c>
      <c r="G43" s="52"/>
      <c r="H43" s="84">
        <f t="shared" si="1"/>
        <v>0</v>
      </c>
      <c r="I43" s="52"/>
      <c r="J43" s="84">
        <f t="shared" ref="J43" si="353">I43/$C43</f>
        <v>0</v>
      </c>
      <c r="K43" s="52"/>
      <c r="L43" s="84">
        <f t="shared" ref="L43" si="354">K43/$C43</f>
        <v>0</v>
      </c>
      <c r="M43" s="52"/>
      <c r="N43" s="84">
        <f t="shared" ref="N43" si="355">M43/$C43</f>
        <v>0</v>
      </c>
      <c r="O43" s="52"/>
      <c r="P43" s="84">
        <f t="shared" ref="P43" si="356">O43/$C43</f>
        <v>0</v>
      </c>
      <c r="Q43" s="52"/>
      <c r="R43" s="84">
        <f t="shared" ref="R43" si="357">Q43/$C43</f>
        <v>0</v>
      </c>
      <c r="S43" s="52"/>
      <c r="T43" s="84">
        <f t="shared" ref="T43" si="358">S43/$C43</f>
        <v>0</v>
      </c>
      <c r="U43" s="52"/>
      <c r="V43" s="84">
        <f t="shared" ref="V43" si="359">U43/$C43</f>
        <v>0</v>
      </c>
      <c r="W43" s="52"/>
      <c r="X43" s="84">
        <f t="shared" ref="X43" si="360">W43/$C43</f>
        <v>0</v>
      </c>
      <c r="Y43" s="52"/>
      <c r="Z43" s="84">
        <f t="shared" ref="Z43" si="361">Y43/$C43</f>
        <v>0</v>
      </c>
      <c r="AA43" s="52"/>
      <c r="AB43" s="84">
        <f t="shared" ref="AB43" si="362">AA43/$C43</f>
        <v>0</v>
      </c>
      <c r="AC43" s="52">
        <f t="shared" si="12"/>
        <v>0</v>
      </c>
    </row>
    <row r="44" spans="1:29" x14ac:dyDescent="0.25">
      <c r="A44" s="49" t="s">
        <v>120</v>
      </c>
      <c r="B44" s="52">
        <v>2000</v>
      </c>
      <c r="C44" s="52">
        <v>3135</v>
      </c>
      <c r="E44" s="52"/>
      <c r="F44" s="84">
        <f t="shared" si="0"/>
        <v>0</v>
      </c>
      <c r="G44" s="52"/>
      <c r="H44" s="84">
        <f t="shared" si="1"/>
        <v>0</v>
      </c>
      <c r="I44" s="52"/>
      <c r="J44" s="84">
        <f t="shared" ref="J44" si="363">I44/$C44</f>
        <v>0</v>
      </c>
      <c r="K44" s="52"/>
      <c r="L44" s="84">
        <f t="shared" ref="L44" si="364">K44/$C44</f>
        <v>0</v>
      </c>
      <c r="M44" s="52"/>
      <c r="N44" s="84">
        <f t="shared" ref="N44" si="365">M44/$C44</f>
        <v>0</v>
      </c>
      <c r="O44" s="52"/>
      <c r="P44" s="84">
        <f t="shared" ref="P44" si="366">O44/$C44</f>
        <v>0</v>
      </c>
      <c r="Q44" s="52"/>
      <c r="R44" s="84">
        <f t="shared" ref="R44" si="367">Q44/$C44</f>
        <v>0</v>
      </c>
      <c r="S44" s="52"/>
      <c r="T44" s="84">
        <f t="shared" ref="T44" si="368">S44/$C44</f>
        <v>0</v>
      </c>
      <c r="U44" s="52"/>
      <c r="V44" s="84">
        <f t="shared" ref="V44" si="369">U44/$C44</f>
        <v>0</v>
      </c>
      <c r="W44" s="52"/>
      <c r="X44" s="84">
        <f t="shared" ref="X44" si="370">W44/$C44</f>
        <v>0</v>
      </c>
      <c r="Y44" s="52"/>
      <c r="Z44" s="84">
        <f t="shared" ref="Z44" si="371">Y44/$C44</f>
        <v>0</v>
      </c>
      <c r="AA44" s="52"/>
      <c r="AB44" s="84">
        <f t="shared" ref="AB44" si="372">AA44/$C44</f>
        <v>0</v>
      </c>
      <c r="AC44" s="52">
        <f t="shared" si="12"/>
        <v>0</v>
      </c>
    </row>
    <row r="45" spans="1:29" x14ac:dyDescent="0.25">
      <c r="A45" s="34" t="s">
        <v>160</v>
      </c>
      <c r="B45" s="28"/>
      <c r="C45" s="28">
        <v>256600</v>
      </c>
      <c r="E45" s="28">
        <f>SUM(E46:E47)</f>
        <v>0</v>
      </c>
      <c r="F45" s="81">
        <f t="shared" si="0"/>
        <v>0</v>
      </c>
      <c r="G45" s="28">
        <f>SUM(G46:G47)</f>
        <v>0</v>
      </c>
      <c r="H45" s="81">
        <f t="shared" si="1"/>
        <v>0</v>
      </c>
      <c r="I45" s="28">
        <f>SUM(I46:I47)</f>
        <v>0</v>
      </c>
      <c r="J45" s="81">
        <f t="shared" ref="J45" si="373">I45/$C45</f>
        <v>0</v>
      </c>
      <c r="K45" s="28">
        <f>SUM(K46:K47)</f>
        <v>0</v>
      </c>
      <c r="L45" s="81">
        <f t="shared" ref="L45" si="374">K45/$C45</f>
        <v>0</v>
      </c>
      <c r="M45" s="28">
        <f>SUM(M46:M47)</f>
        <v>0</v>
      </c>
      <c r="N45" s="81">
        <f t="shared" ref="N45" si="375">M45/$C45</f>
        <v>0</v>
      </c>
      <c r="O45" s="28">
        <f>SUM(O46:O47)</f>
        <v>0</v>
      </c>
      <c r="P45" s="81">
        <f t="shared" ref="P45" si="376">O45/$C45</f>
        <v>0</v>
      </c>
      <c r="Q45" s="28">
        <f>SUM(Q46:Q47)</f>
        <v>0</v>
      </c>
      <c r="R45" s="81">
        <f t="shared" ref="R45" si="377">Q45/$C45</f>
        <v>0</v>
      </c>
      <c r="S45" s="28">
        <f>SUM(S46:S47)</f>
        <v>0</v>
      </c>
      <c r="T45" s="81">
        <f t="shared" ref="T45" si="378">S45/$C45</f>
        <v>0</v>
      </c>
      <c r="U45" s="28">
        <f>SUM(U46:U47)</f>
        <v>0</v>
      </c>
      <c r="V45" s="81">
        <f t="shared" ref="V45" si="379">U45/$C45</f>
        <v>0</v>
      </c>
      <c r="W45" s="28">
        <f>SUM(W46:W47)</f>
        <v>0</v>
      </c>
      <c r="X45" s="81">
        <f t="shared" ref="X45" si="380">W45/$C45</f>
        <v>0</v>
      </c>
      <c r="Y45" s="28">
        <f>SUM(Y46:Y47)</f>
        <v>0</v>
      </c>
      <c r="Z45" s="81">
        <f t="shared" ref="Z45" si="381">Y45/$C45</f>
        <v>0</v>
      </c>
      <c r="AA45" s="28">
        <f>SUM(AA46:AA47)</f>
        <v>0</v>
      </c>
      <c r="AB45" s="81">
        <f t="shared" ref="AB45" si="382">AA45/$C45</f>
        <v>0</v>
      </c>
      <c r="AC45" s="28">
        <f t="shared" si="12"/>
        <v>0</v>
      </c>
    </row>
    <row r="46" spans="1:29" x14ac:dyDescent="0.25">
      <c r="A46" s="49" t="s">
        <v>56</v>
      </c>
      <c r="B46" s="52"/>
      <c r="C46" s="52">
        <v>116600</v>
      </c>
      <c r="E46" s="52"/>
      <c r="F46" s="84">
        <f t="shared" si="0"/>
        <v>0</v>
      </c>
      <c r="G46" s="52"/>
      <c r="H46" s="84">
        <f t="shared" si="1"/>
        <v>0</v>
      </c>
      <c r="I46" s="52"/>
      <c r="J46" s="84">
        <f t="shared" ref="J46" si="383">I46/$C46</f>
        <v>0</v>
      </c>
      <c r="K46" s="52"/>
      <c r="L46" s="84">
        <f t="shared" ref="L46" si="384">K46/$C46</f>
        <v>0</v>
      </c>
      <c r="M46" s="52"/>
      <c r="N46" s="84">
        <f t="shared" ref="N46" si="385">M46/$C46</f>
        <v>0</v>
      </c>
      <c r="O46" s="52"/>
      <c r="P46" s="84">
        <f t="shared" ref="P46" si="386">O46/$C46</f>
        <v>0</v>
      </c>
      <c r="Q46" s="52"/>
      <c r="R46" s="84">
        <f t="shared" ref="R46" si="387">Q46/$C46</f>
        <v>0</v>
      </c>
      <c r="S46" s="52"/>
      <c r="T46" s="84">
        <f t="shared" ref="T46" si="388">S46/$C46</f>
        <v>0</v>
      </c>
      <c r="U46" s="52"/>
      <c r="V46" s="84">
        <f t="shared" ref="V46" si="389">U46/$C46</f>
        <v>0</v>
      </c>
      <c r="W46" s="52"/>
      <c r="X46" s="84">
        <f t="shared" ref="X46" si="390">W46/$C46</f>
        <v>0</v>
      </c>
      <c r="Y46" s="52"/>
      <c r="Z46" s="84">
        <f t="shared" ref="Z46" si="391">Y46/$C46</f>
        <v>0</v>
      </c>
      <c r="AA46" s="52"/>
      <c r="AB46" s="84">
        <f t="shared" ref="AB46" si="392">AA46/$C46</f>
        <v>0</v>
      </c>
      <c r="AC46" s="52">
        <f t="shared" si="12"/>
        <v>0</v>
      </c>
    </row>
    <row r="47" spans="1:29" x14ac:dyDescent="0.25">
      <c r="A47" s="49" t="s">
        <v>161</v>
      </c>
      <c r="B47" s="52"/>
      <c r="C47" s="69">
        <v>140000</v>
      </c>
      <c r="E47" s="69"/>
      <c r="F47" s="85">
        <f t="shared" si="0"/>
        <v>0</v>
      </c>
      <c r="G47" s="69"/>
      <c r="H47" s="85">
        <f t="shared" si="1"/>
        <v>0</v>
      </c>
      <c r="I47" s="69"/>
      <c r="J47" s="85">
        <f t="shared" ref="J47" si="393">I47/$C47</f>
        <v>0</v>
      </c>
      <c r="K47" s="69"/>
      <c r="L47" s="85">
        <f t="shared" ref="L47" si="394">K47/$C47</f>
        <v>0</v>
      </c>
      <c r="M47" s="69"/>
      <c r="N47" s="85">
        <f t="shared" ref="N47" si="395">M47/$C47</f>
        <v>0</v>
      </c>
      <c r="O47" s="69"/>
      <c r="P47" s="85">
        <f t="shared" ref="P47" si="396">O47/$C47</f>
        <v>0</v>
      </c>
      <c r="Q47" s="69"/>
      <c r="R47" s="85">
        <f t="shared" ref="R47" si="397">Q47/$C47</f>
        <v>0</v>
      </c>
      <c r="S47" s="69"/>
      <c r="T47" s="85">
        <f t="shared" ref="T47" si="398">S47/$C47</f>
        <v>0</v>
      </c>
      <c r="U47" s="69"/>
      <c r="V47" s="85">
        <f t="shared" ref="V47" si="399">U47/$C47</f>
        <v>0</v>
      </c>
      <c r="W47" s="69"/>
      <c r="X47" s="85">
        <f t="shared" ref="X47" si="400">W47/$C47</f>
        <v>0</v>
      </c>
      <c r="Y47" s="69"/>
      <c r="Z47" s="85">
        <f t="shared" ref="Z47" si="401">Y47/$C47</f>
        <v>0</v>
      </c>
      <c r="AA47" s="69"/>
      <c r="AB47" s="85">
        <f t="shared" ref="AB47" si="402">AA47/$C47</f>
        <v>0</v>
      </c>
      <c r="AC47" s="69">
        <f t="shared" si="12"/>
        <v>0</v>
      </c>
    </row>
    <row r="48" spans="1:29" x14ac:dyDescent="0.25">
      <c r="A48" s="36" t="s">
        <v>18</v>
      </c>
      <c r="B48" s="29">
        <v>5043772.9927499993</v>
      </c>
      <c r="C48" s="29">
        <v>5449284.4801478339</v>
      </c>
      <c r="E48" s="29">
        <f>E49+E88+E108+E126+E158+E165+E169</f>
        <v>0</v>
      </c>
      <c r="F48" s="86">
        <f t="shared" si="0"/>
        <v>0</v>
      </c>
      <c r="G48" s="29">
        <f>G49+G88+G108+G126+G158+G165+G169</f>
        <v>0</v>
      </c>
      <c r="H48" s="86">
        <f t="shared" si="1"/>
        <v>0</v>
      </c>
      <c r="I48" s="29">
        <f>I49+I88+I108+I126+I158+I165+I169</f>
        <v>0</v>
      </c>
      <c r="J48" s="86">
        <f t="shared" ref="J48" si="403">I48/$C48</f>
        <v>0</v>
      </c>
      <c r="K48" s="29">
        <f>K49+K88+K108+K126+K158+K165+K169</f>
        <v>0</v>
      </c>
      <c r="L48" s="86">
        <f t="shared" ref="L48" si="404">K48/$C48</f>
        <v>0</v>
      </c>
      <c r="M48" s="29">
        <f>M49+M88+M108+M126+M158+M165+M169</f>
        <v>0</v>
      </c>
      <c r="N48" s="86">
        <f t="shared" ref="N48" si="405">M48/$C48</f>
        <v>0</v>
      </c>
      <c r="O48" s="29">
        <f>O49+O88+O108+O126+O158+O165+O169</f>
        <v>0</v>
      </c>
      <c r="P48" s="86">
        <f t="shared" ref="P48" si="406">O48/$C48</f>
        <v>0</v>
      </c>
      <c r="Q48" s="29">
        <f>Q49+Q88+Q108+Q126+Q158+Q165+Q169</f>
        <v>0</v>
      </c>
      <c r="R48" s="86">
        <f t="shared" ref="R48" si="407">Q48/$C48</f>
        <v>0</v>
      </c>
      <c r="S48" s="29">
        <f>S49+S88+S108+S126+S158+S165+S169</f>
        <v>0</v>
      </c>
      <c r="T48" s="86">
        <f t="shared" ref="T48" si="408">S48/$C48</f>
        <v>0</v>
      </c>
      <c r="U48" s="29">
        <f>U49+U88+U108+U126+U158+U165+U169</f>
        <v>0</v>
      </c>
      <c r="V48" s="86">
        <f t="shared" ref="V48" si="409">U48/$C48</f>
        <v>0</v>
      </c>
      <c r="W48" s="29">
        <f>W49+W88+W108+W126+W158+W165+W169</f>
        <v>0</v>
      </c>
      <c r="X48" s="86">
        <f t="shared" ref="X48" si="410">W48/$C48</f>
        <v>0</v>
      </c>
      <c r="Y48" s="29">
        <f>Y49+Y88+Y108+Y126+Y158+Y165+Y169</f>
        <v>0</v>
      </c>
      <c r="Z48" s="86">
        <f t="shared" ref="Z48" si="411">Y48/$C48</f>
        <v>0</v>
      </c>
      <c r="AA48" s="29">
        <f>AA49+AA88+AA108+AA126+AA158+AA165+AA169</f>
        <v>0</v>
      </c>
      <c r="AB48" s="86">
        <f t="shared" ref="AB48" si="412">AA48/$C48</f>
        <v>0</v>
      </c>
      <c r="AC48" s="29">
        <f t="shared" si="12"/>
        <v>0</v>
      </c>
    </row>
    <row r="49" spans="1:29" x14ac:dyDescent="0.25">
      <c r="A49" s="37" t="s">
        <v>19</v>
      </c>
      <c r="B49" s="29">
        <v>2906841.3197499998</v>
      </c>
      <c r="C49" s="29">
        <v>2905380.4708443331</v>
      </c>
      <c r="E49" s="29">
        <f>E50+E62+E64+E66+E74+E80</f>
        <v>0</v>
      </c>
      <c r="F49" s="86">
        <f t="shared" si="0"/>
        <v>0</v>
      </c>
      <c r="G49" s="29">
        <f>G50+G62+G64+G66+G74+G80</f>
        <v>0</v>
      </c>
      <c r="H49" s="86">
        <f t="shared" si="1"/>
        <v>0</v>
      </c>
      <c r="I49" s="29">
        <f>I50+I62+I64+I66+I74+I80</f>
        <v>0</v>
      </c>
      <c r="J49" s="86">
        <f t="shared" ref="J49" si="413">I49/$C49</f>
        <v>0</v>
      </c>
      <c r="K49" s="29">
        <f>K50+K62+K64+K66+K74+K80</f>
        <v>0</v>
      </c>
      <c r="L49" s="86">
        <f t="shared" ref="L49" si="414">K49/$C49</f>
        <v>0</v>
      </c>
      <c r="M49" s="29">
        <f>M50+M62+M64+M66+M74+M80</f>
        <v>0</v>
      </c>
      <c r="N49" s="86">
        <f t="shared" ref="N49" si="415">M49/$C49</f>
        <v>0</v>
      </c>
      <c r="O49" s="29">
        <f>O50+O62+O64+O66+O74+O80</f>
        <v>0</v>
      </c>
      <c r="P49" s="86">
        <f t="shared" ref="P49" si="416">O49/$C49</f>
        <v>0</v>
      </c>
      <c r="Q49" s="29">
        <f>Q50+Q62+Q64+Q66+Q74+Q80</f>
        <v>0</v>
      </c>
      <c r="R49" s="86">
        <f t="shared" ref="R49" si="417">Q49/$C49</f>
        <v>0</v>
      </c>
      <c r="S49" s="29">
        <f>S50+S62+S64+S66+S74+S80</f>
        <v>0</v>
      </c>
      <c r="T49" s="86">
        <f t="shared" ref="T49" si="418">S49/$C49</f>
        <v>0</v>
      </c>
      <c r="U49" s="29">
        <f>U50+U62+U64+U66+U74+U80</f>
        <v>0</v>
      </c>
      <c r="V49" s="86">
        <f t="shared" ref="V49" si="419">U49/$C49</f>
        <v>0</v>
      </c>
      <c r="W49" s="29">
        <f>W50+W62+W64+W66+W74+W80</f>
        <v>0</v>
      </c>
      <c r="X49" s="86">
        <f t="shared" ref="X49" si="420">W49/$C49</f>
        <v>0</v>
      </c>
      <c r="Y49" s="29">
        <f>Y50+Y62+Y64+Y66+Y74+Y80</f>
        <v>0</v>
      </c>
      <c r="Z49" s="86">
        <f t="shared" ref="Z49" si="421">Y49/$C49</f>
        <v>0</v>
      </c>
      <c r="AA49" s="29">
        <f>AA50+AA62+AA64+AA66+AA74+AA80</f>
        <v>0</v>
      </c>
      <c r="AB49" s="86">
        <f t="shared" ref="AB49" si="422">AA49/$C49</f>
        <v>0</v>
      </c>
      <c r="AC49" s="29">
        <f t="shared" si="12"/>
        <v>0</v>
      </c>
    </row>
    <row r="50" spans="1:29" x14ac:dyDescent="0.25">
      <c r="A50" s="38" t="s">
        <v>20</v>
      </c>
      <c r="B50" s="30">
        <v>1666312.5333499999</v>
      </c>
      <c r="C50" s="30">
        <v>1291775.0998443333</v>
      </c>
      <c r="E50" s="30">
        <f>SUM(E51:E61)</f>
        <v>0</v>
      </c>
      <c r="F50" s="87">
        <f t="shared" si="0"/>
        <v>0</v>
      </c>
      <c r="G50" s="30">
        <f>SUM(G51:G61)</f>
        <v>0</v>
      </c>
      <c r="H50" s="87">
        <f t="shared" si="1"/>
        <v>0</v>
      </c>
      <c r="I50" s="30">
        <f>SUM(I51:I61)</f>
        <v>0</v>
      </c>
      <c r="J50" s="87">
        <f t="shared" ref="J50" si="423">I50/$C50</f>
        <v>0</v>
      </c>
      <c r="K50" s="30">
        <f>SUM(K51:K61)</f>
        <v>0</v>
      </c>
      <c r="L50" s="87">
        <f t="shared" ref="L50" si="424">K50/$C50</f>
        <v>0</v>
      </c>
      <c r="M50" s="30">
        <f>SUM(M51:M61)</f>
        <v>0</v>
      </c>
      <c r="N50" s="87">
        <f t="shared" ref="N50" si="425">M50/$C50</f>
        <v>0</v>
      </c>
      <c r="O50" s="30">
        <f>SUM(O51:O61)</f>
        <v>0</v>
      </c>
      <c r="P50" s="87">
        <f t="shared" ref="P50" si="426">O50/$C50</f>
        <v>0</v>
      </c>
      <c r="Q50" s="30">
        <f>SUM(Q51:Q61)</f>
        <v>0</v>
      </c>
      <c r="R50" s="87">
        <f t="shared" ref="R50" si="427">Q50/$C50</f>
        <v>0</v>
      </c>
      <c r="S50" s="30">
        <f>SUM(S51:S61)</f>
        <v>0</v>
      </c>
      <c r="T50" s="87">
        <f t="shared" ref="T50" si="428">S50/$C50</f>
        <v>0</v>
      </c>
      <c r="U50" s="30">
        <f>SUM(U51:U61)</f>
        <v>0</v>
      </c>
      <c r="V50" s="87">
        <f t="shared" ref="V50" si="429">U50/$C50</f>
        <v>0</v>
      </c>
      <c r="W50" s="30">
        <f>SUM(W51:W61)</f>
        <v>0</v>
      </c>
      <c r="X50" s="87">
        <f t="shared" ref="X50" si="430">W50/$C50</f>
        <v>0</v>
      </c>
      <c r="Y50" s="30">
        <f>SUM(Y51:Y61)</f>
        <v>0</v>
      </c>
      <c r="Z50" s="87">
        <f t="shared" ref="Z50" si="431">Y50/$C50</f>
        <v>0</v>
      </c>
      <c r="AA50" s="30">
        <f>SUM(AA51:AA61)</f>
        <v>0</v>
      </c>
      <c r="AB50" s="87">
        <f t="shared" ref="AB50" si="432">AA50/$C50</f>
        <v>0</v>
      </c>
      <c r="AC50" s="30">
        <f t="shared" si="12"/>
        <v>0</v>
      </c>
    </row>
    <row r="51" spans="1:29" x14ac:dyDescent="0.25">
      <c r="A51" s="39" t="s">
        <v>21</v>
      </c>
      <c r="B51" s="52">
        <v>936000</v>
      </c>
      <c r="C51" s="52">
        <v>600619.35119999992</v>
      </c>
      <c r="E51" s="52"/>
      <c r="F51" s="84">
        <f t="shared" si="0"/>
        <v>0</v>
      </c>
      <c r="G51" s="52"/>
      <c r="H51" s="84">
        <f t="shared" si="1"/>
        <v>0</v>
      </c>
      <c r="I51" s="52"/>
      <c r="J51" s="84">
        <f t="shared" ref="J51" si="433">I51/$C51</f>
        <v>0</v>
      </c>
      <c r="K51" s="52"/>
      <c r="L51" s="84">
        <f t="shared" ref="L51" si="434">K51/$C51</f>
        <v>0</v>
      </c>
      <c r="M51" s="52"/>
      <c r="N51" s="84">
        <f t="shared" ref="N51" si="435">M51/$C51</f>
        <v>0</v>
      </c>
      <c r="O51" s="52"/>
      <c r="P51" s="84">
        <f t="shared" ref="P51" si="436">O51/$C51</f>
        <v>0</v>
      </c>
      <c r="Q51" s="52"/>
      <c r="R51" s="84">
        <f t="shared" ref="R51" si="437">Q51/$C51</f>
        <v>0</v>
      </c>
      <c r="S51" s="52"/>
      <c r="T51" s="84">
        <f t="shared" ref="T51" si="438">S51/$C51</f>
        <v>0</v>
      </c>
      <c r="U51" s="52"/>
      <c r="V51" s="84">
        <f t="shared" ref="V51" si="439">U51/$C51</f>
        <v>0</v>
      </c>
      <c r="W51" s="52"/>
      <c r="X51" s="84">
        <f t="shared" ref="X51" si="440">W51/$C51</f>
        <v>0</v>
      </c>
      <c r="Y51" s="52"/>
      <c r="Z51" s="84">
        <f t="shared" ref="Z51" si="441">Y51/$C51</f>
        <v>0</v>
      </c>
      <c r="AA51" s="52"/>
      <c r="AB51" s="84">
        <f t="shared" ref="AB51" si="442">AA51/$C51</f>
        <v>0</v>
      </c>
      <c r="AC51" s="52">
        <f t="shared" si="12"/>
        <v>0</v>
      </c>
    </row>
    <row r="52" spans="1:29" x14ac:dyDescent="0.25">
      <c r="A52" s="39" t="s">
        <v>22</v>
      </c>
      <c r="B52" s="52">
        <v>30000</v>
      </c>
      <c r="C52" s="52">
        <v>30015.186666666668</v>
      </c>
      <c r="E52" s="52"/>
      <c r="F52" s="84">
        <f t="shared" si="0"/>
        <v>0</v>
      </c>
      <c r="G52" s="52"/>
      <c r="H52" s="84">
        <f t="shared" si="1"/>
        <v>0</v>
      </c>
      <c r="I52" s="52"/>
      <c r="J52" s="84">
        <f t="shared" ref="J52" si="443">I52/$C52</f>
        <v>0</v>
      </c>
      <c r="K52" s="52"/>
      <c r="L52" s="84">
        <f t="shared" ref="L52" si="444">K52/$C52</f>
        <v>0</v>
      </c>
      <c r="M52" s="52"/>
      <c r="N52" s="84">
        <f t="shared" ref="N52" si="445">M52/$C52</f>
        <v>0</v>
      </c>
      <c r="O52" s="52"/>
      <c r="P52" s="84">
        <f t="shared" ref="P52" si="446">O52/$C52</f>
        <v>0</v>
      </c>
      <c r="Q52" s="52"/>
      <c r="R52" s="84">
        <f t="shared" ref="R52" si="447">Q52/$C52</f>
        <v>0</v>
      </c>
      <c r="S52" s="52"/>
      <c r="T52" s="84">
        <f t="shared" ref="T52" si="448">S52/$C52</f>
        <v>0</v>
      </c>
      <c r="U52" s="52"/>
      <c r="V52" s="84">
        <f t="shared" ref="V52" si="449">U52/$C52</f>
        <v>0</v>
      </c>
      <c r="W52" s="52"/>
      <c r="X52" s="84">
        <f t="shared" ref="X52" si="450">W52/$C52</f>
        <v>0</v>
      </c>
      <c r="Y52" s="52"/>
      <c r="Z52" s="84">
        <f t="shared" ref="Z52" si="451">Y52/$C52</f>
        <v>0</v>
      </c>
      <c r="AA52" s="52"/>
      <c r="AB52" s="84">
        <f t="shared" ref="AB52" si="452">AA52/$C52</f>
        <v>0</v>
      </c>
      <c r="AC52" s="52">
        <f t="shared" si="12"/>
        <v>0</v>
      </c>
    </row>
    <row r="53" spans="1:29" x14ac:dyDescent="0.25">
      <c r="A53" s="39" t="s">
        <v>23</v>
      </c>
      <c r="B53" s="52">
        <v>324500</v>
      </c>
      <c r="C53" s="52">
        <v>207213.67616399995</v>
      </c>
      <c r="E53" s="52"/>
      <c r="F53" s="84">
        <f t="shared" si="0"/>
        <v>0</v>
      </c>
      <c r="G53" s="52"/>
      <c r="H53" s="84">
        <f t="shared" si="1"/>
        <v>0</v>
      </c>
      <c r="I53" s="52"/>
      <c r="J53" s="84">
        <f t="shared" ref="J53" si="453">I53/$C53</f>
        <v>0</v>
      </c>
      <c r="K53" s="52"/>
      <c r="L53" s="84">
        <f t="shared" ref="L53" si="454">K53/$C53</f>
        <v>0</v>
      </c>
      <c r="M53" s="52"/>
      <c r="N53" s="84">
        <f t="shared" ref="N53" si="455">M53/$C53</f>
        <v>0</v>
      </c>
      <c r="O53" s="52"/>
      <c r="P53" s="84">
        <f t="shared" ref="P53" si="456">O53/$C53</f>
        <v>0</v>
      </c>
      <c r="Q53" s="52"/>
      <c r="R53" s="84">
        <f t="shared" ref="R53" si="457">Q53/$C53</f>
        <v>0</v>
      </c>
      <c r="S53" s="52"/>
      <c r="T53" s="84">
        <f t="shared" ref="T53" si="458">S53/$C53</f>
        <v>0</v>
      </c>
      <c r="U53" s="52"/>
      <c r="V53" s="84">
        <f t="shared" ref="V53" si="459">U53/$C53</f>
        <v>0</v>
      </c>
      <c r="W53" s="52"/>
      <c r="X53" s="84">
        <f t="shared" ref="X53" si="460">W53/$C53</f>
        <v>0</v>
      </c>
      <c r="Y53" s="52"/>
      <c r="Z53" s="84">
        <f t="shared" ref="Z53" si="461">Y53/$C53</f>
        <v>0</v>
      </c>
      <c r="AA53" s="52"/>
      <c r="AB53" s="84">
        <f t="shared" ref="AB53" si="462">AA53/$C53</f>
        <v>0</v>
      </c>
      <c r="AC53" s="52">
        <f t="shared" si="12"/>
        <v>0</v>
      </c>
    </row>
    <row r="54" spans="1:29" x14ac:dyDescent="0.25">
      <c r="A54" s="50" t="s">
        <v>126</v>
      </c>
      <c r="B54" s="52">
        <v>30000</v>
      </c>
      <c r="C54" s="69">
        <v>150000</v>
      </c>
      <c r="E54" s="69"/>
      <c r="F54" s="85">
        <f t="shared" si="0"/>
        <v>0</v>
      </c>
      <c r="G54" s="69"/>
      <c r="H54" s="85">
        <f t="shared" si="1"/>
        <v>0</v>
      </c>
      <c r="I54" s="69"/>
      <c r="J54" s="85">
        <f t="shared" ref="J54" si="463">I54/$C54</f>
        <v>0</v>
      </c>
      <c r="K54" s="69"/>
      <c r="L54" s="85">
        <f t="shared" ref="L54" si="464">K54/$C54</f>
        <v>0</v>
      </c>
      <c r="M54" s="69"/>
      <c r="N54" s="85">
        <f t="shared" ref="N54" si="465">M54/$C54</f>
        <v>0</v>
      </c>
      <c r="O54" s="69"/>
      <c r="P54" s="85">
        <f t="shared" ref="P54" si="466">O54/$C54</f>
        <v>0</v>
      </c>
      <c r="Q54" s="69"/>
      <c r="R54" s="85">
        <f t="shared" ref="R54" si="467">Q54/$C54</f>
        <v>0</v>
      </c>
      <c r="S54" s="69"/>
      <c r="T54" s="85">
        <f t="shared" ref="T54" si="468">S54/$C54</f>
        <v>0</v>
      </c>
      <c r="U54" s="69"/>
      <c r="V54" s="85">
        <f t="shared" ref="V54" si="469">U54/$C54</f>
        <v>0</v>
      </c>
      <c r="W54" s="69"/>
      <c r="X54" s="85">
        <f t="shared" ref="X54" si="470">W54/$C54</f>
        <v>0</v>
      </c>
      <c r="Y54" s="69"/>
      <c r="Z54" s="85">
        <f t="shared" ref="Z54" si="471">Y54/$C54</f>
        <v>0</v>
      </c>
      <c r="AA54" s="69"/>
      <c r="AB54" s="85">
        <f t="shared" ref="AB54" si="472">AA54/$C54</f>
        <v>0</v>
      </c>
      <c r="AC54" s="69">
        <f t="shared" si="12"/>
        <v>0</v>
      </c>
    </row>
    <row r="55" spans="1:29" x14ac:dyDescent="0.25">
      <c r="A55" s="50" t="s">
        <v>125</v>
      </c>
      <c r="B55" s="52">
        <v>52718</v>
      </c>
      <c r="C55" s="52">
        <v>21473.498866666672</v>
      </c>
      <c r="E55" s="52"/>
      <c r="F55" s="84">
        <f t="shared" si="0"/>
        <v>0</v>
      </c>
      <c r="G55" s="52"/>
      <c r="H55" s="84">
        <f t="shared" si="1"/>
        <v>0</v>
      </c>
      <c r="I55" s="52"/>
      <c r="J55" s="84">
        <f t="shared" ref="J55" si="473">I55/$C55</f>
        <v>0</v>
      </c>
      <c r="K55" s="52"/>
      <c r="L55" s="84">
        <f t="shared" ref="L55" si="474">K55/$C55</f>
        <v>0</v>
      </c>
      <c r="M55" s="52"/>
      <c r="N55" s="84">
        <f t="shared" ref="N55" si="475">M55/$C55</f>
        <v>0</v>
      </c>
      <c r="O55" s="52"/>
      <c r="P55" s="84">
        <f t="shared" ref="P55" si="476">O55/$C55</f>
        <v>0</v>
      </c>
      <c r="Q55" s="52"/>
      <c r="R55" s="84">
        <f t="shared" ref="R55" si="477">Q55/$C55</f>
        <v>0</v>
      </c>
      <c r="S55" s="52"/>
      <c r="T55" s="84">
        <f t="shared" ref="T55" si="478">S55/$C55</f>
        <v>0</v>
      </c>
      <c r="U55" s="52"/>
      <c r="V55" s="84">
        <f t="shared" ref="V55" si="479">U55/$C55</f>
        <v>0</v>
      </c>
      <c r="W55" s="52"/>
      <c r="X55" s="84">
        <f t="shared" ref="X55" si="480">W55/$C55</f>
        <v>0</v>
      </c>
      <c r="Y55" s="52"/>
      <c r="Z55" s="84">
        <f t="shared" ref="Z55" si="481">Y55/$C55</f>
        <v>0</v>
      </c>
      <c r="AA55" s="52"/>
      <c r="AB55" s="84">
        <f t="shared" ref="AB55" si="482">AA55/$C55</f>
        <v>0</v>
      </c>
      <c r="AC55" s="52">
        <f t="shared" si="12"/>
        <v>0</v>
      </c>
    </row>
    <row r="56" spans="1:29" x14ac:dyDescent="0.25">
      <c r="A56" s="50" t="s">
        <v>124</v>
      </c>
      <c r="B56" s="52">
        <v>94328</v>
      </c>
      <c r="C56" s="52">
        <v>67319.418946999984</v>
      </c>
      <c r="E56" s="52"/>
      <c r="F56" s="84">
        <f t="shared" si="0"/>
        <v>0</v>
      </c>
      <c r="G56" s="52"/>
      <c r="H56" s="84">
        <f t="shared" si="1"/>
        <v>0</v>
      </c>
      <c r="I56" s="52"/>
      <c r="J56" s="84">
        <f t="shared" ref="J56" si="483">I56/$C56</f>
        <v>0</v>
      </c>
      <c r="K56" s="52"/>
      <c r="L56" s="84">
        <f t="shared" ref="L56" si="484">K56/$C56</f>
        <v>0</v>
      </c>
      <c r="M56" s="52"/>
      <c r="N56" s="84">
        <f t="shared" ref="N56" si="485">M56/$C56</f>
        <v>0</v>
      </c>
      <c r="O56" s="52"/>
      <c r="P56" s="84">
        <f t="shared" ref="P56" si="486">O56/$C56</f>
        <v>0</v>
      </c>
      <c r="Q56" s="52"/>
      <c r="R56" s="84">
        <f t="shared" ref="R56" si="487">Q56/$C56</f>
        <v>0</v>
      </c>
      <c r="S56" s="52"/>
      <c r="T56" s="84">
        <f t="shared" ref="T56" si="488">S56/$C56</f>
        <v>0</v>
      </c>
      <c r="U56" s="52"/>
      <c r="V56" s="84">
        <f t="shared" ref="V56" si="489">U56/$C56</f>
        <v>0</v>
      </c>
      <c r="W56" s="52"/>
      <c r="X56" s="84">
        <f t="shared" ref="X56" si="490">W56/$C56</f>
        <v>0</v>
      </c>
      <c r="Y56" s="52"/>
      <c r="Z56" s="84">
        <f t="shared" ref="Z56" si="491">Y56/$C56</f>
        <v>0</v>
      </c>
      <c r="AA56" s="52"/>
      <c r="AB56" s="84">
        <f t="shared" ref="AB56" si="492">AA56/$C56</f>
        <v>0</v>
      </c>
      <c r="AC56" s="52">
        <f t="shared" si="12"/>
        <v>0</v>
      </c>
    </row>
    <row r="57" spans="1:29" ht="15.75" customHeight="1" x14ac:dyDescent="0.25">
      <c r="A57" s="50" t="s">
        <v>78</v>
      </c>
      <c r="B57" s="52">
        <v>30661.512299999995</v>
      </c>
      <c r="C57" s="52">
        <v>27456.956999999999</v>
      </c>
      <c r="E57" s="52"/>
      <c r="F57" s="84">
        <f t="shared" si="0"/>
        <v>0</v>
      </c>
      <c r="G57" s="52"/>
      <c r="H57" s="84">
        <f t="shared" si="1"/>
        <v>0</v>
      </c>
      <c r="I57" s="52"/>
      <c r="J57" s="84">
        <f t="shared" ref="J57" si="493">I57/$C57</f>
        <v>0</v>
      </c>
      <c r="K57" s="52"/>
      <c r="L57" s="84">
        <f t="shared" ref="L57" si="494">K57/$C57</f>
        <v>0</v>
      </c>
      <c r="M57" s="52"/>
      <c r="N57" s="84">
        <f t="shared" ref="N57" si="495">M57/$C57</f>
        <v>0</v>
      </c>
      <c r="O57" s="52"/>
      <c r="P57" s="84">
        <f t="shared" ref="P57" si="496">O57/$C57</f>
        <v>0</v>
      </c>
      <c r="Q57" s="52"/>
      <c r="R57" s="84">
        <f t="shared" ref="R57" si="497">Q57/$C57</f>
        <v>0</v>
      </c>
      <c r="S57" s="52"/>
      <c r="T57" s="84">
        <f t="shared" ref="T57" si="498">S57/$C57</f>
        <v>0</v>
      </c>
      <c r="U57" s="52"/>
      <c r="V57" s="84">
        <f t="shared" ref="V57" si="499">U57/$C57</f>
        <v>0</v>
      </c>
      <c r="W57" s="52"/>
      <c r="X57" s="84">
        <f t="shared" ref="X57" si="500">W57/$C57</f>
        <v>0</v>
      </c>
      <c r="Y57" s="52"/>
      <c r="Z57" s="84">
        <f t="shared" ref="Z57" si="501">Y57/$C57</f>
        <v>0</v>
      </c>
      <c r="AA57" s="52"/>
      <c r="AB57" s="84">
        <f t="shared" ref="AB57" si="502">AA57/$C57</f>
        <v>0</v>
      </c>
      <c r="AC57" s="52">
        <f t="shared" si="12"/>
        <v>0</v>
      </c>
    </row>
    <row r="58" spans="1:29" x14ac:dyDescent="0.25">
      <c r="A58" s="50" t="s">
        <v>79</v>
      </c>
      <c r="B58" s="52">
        <v>93641.0625</v>
      </c>
      <c r="C58" s="52">
        <v>89911.799999999988</v>
      </c>
      <c r="E58" s="52"/>
      <c r="F58" s="84">
        <f t="shared" si="0"/>
        <v>0</v>
      </c>
      <c r="G58" s="52"/>
      <c r="H58" s="84">
        <f t="shared" si="1"/>
        <v>0</v>
      </c>
      <c r="I58" s="52"/>
      <c r="J58" s="84">
        <f t="shared" ref="J58" si="503">I58/$C58</f>
        <v>0</v>
      </c>
      <c r="K58" s="52"/>
      <c r="L58" s="84">
        <f t="shared" ref="L58" si="504">K58/$C58</f>
        <v>0</v>
      </c>
      <c r="M58" s="52"/>
      <c r="N58" s="84">
        <f t="shared" ref="N58" si="505">M58/$C58</f>
        <v>0</v>
      </c>
      <c r="O58" s="52"/>
      <c r="P58" s="84">
        <f t="shared" ref="P58" si="506">O58/$C58</f>
        <v>0</v>
      </c>
      <c r="Q58" s="52"/>
      <c r="R58" s="84">
        <f t="shared" ref="R58" si="507">Q58/$C58</f>
        <v>0</v>
      </c>
      <c r="S58" s="52"/>
      <c r="T58" s="84">
        <f t="shared" ref="T58" si="508">S58/$C58</f>
        <v>0</v>
      </c>
      <c r="U58" s="52"/>
      <c r="V58" s="84">
        <f t="shared" ref="V58" si="509">U58/$C58</f>
        <v>0</v>
      </c>
      <c r="W58" s="52"/>
      <c r="X58" s="84">
        <f t="shared" ref="X58" si="510">W58/$C58</f>
        <v>0</v>
      </c>
      <c r="Y58" s="52"/>
      <c r="Z58" s="84">
        <f t="shared" ref="Z58" si="511">Y58/$C58</f>
        <v>0</v>
      </c>
      <c r="AA58" s="52"/>
      <c r="AB58" s="84">
        <f t="shared" ref="AB58" si="512">AA58/$C58</f>
        <v>0</v>
      </c>
      <c r="AC58" s="52">
        <f t="shared" si="12"/>
        <v>0</v>
      </c>
    </row>
    <row r="59" spans="1:29" x14ac:dyDescent="0.25">
      <c r="A59" s="50" t="s">
        <v>25</v>
      </c>
      <c r="B59" s="52">
        <v>5000</v>
      </c>
      <c r="C59" s="52">
        <v>20000</v>
      </c>
      <c r="E59" s="52"/>
      <c r="F59" s="84">
        <f t="shared" si="0"/>
        <v>0</v>
      </c>
      <c r="G59" s="52"/>
      <c r="H59" s="84">
        <f t="shared" si="1"/>
        <v>0</v>
      </c>
      <c r="I59" s="52"/>
      <c r="J59" s="84">
        <f t="shared" ref="J59" si="513">I59/$C59</f>
        <v>0</v>
      </c>
      <c r="K59" s="52"/>
      <c r="L59" s="84">
        <f t="shared" ref="L59" si="514">K59/$C59</f>
        <v>0</v>
      </c>
      <c r="M59" s="52"/>
      <c r="N59" s="84">
        <f t="shared" ref="N59" si="515">M59/$C59</f>
        <v>0</v>
      </c>
      <c r="O59" s="52"/>
      <c r="P59" s="84">
        <f t="shared" ref="P59" si="516">O59/$C59</f>
        <v>0</v>
      </c>
      <c r="Q59" s="52"/>
      <c r="R59" s="84">
        <f t="shared" ref="R59" si="517">Q59/$C59</f>
        <v>0</v>
      </c>
      <c r="S59" s="52"/>
      <c r="T59" s="84">
        <f t="shared" ref="T59" si="518">S59/$C59</f>
        <v>0</v>
      </c>
      <c r="U59" s="52"/>
      <c r="V59" s="84">
        <f t="shared" ref="V59" si="519">U59/$C59</f>
        <v>0</v>
      </c>
      <c r="W59" s="52"/>
      <c r="X59" s="84">
        <f t="shared" ref="X59" si="520">W59/$C59</f>
        <v>0</v>
      </c>
      <c r="Y59" s="52"/>
      <c r="Z59" s="84">
        <f t="shared" ref="Z59" si="521">Y59/$C59</f>
        <v>0</v>
      </c>
      <c r="AA59" s="52"/>
      <c r="AB59" s="84">
        <f t="shared" ref="AB59" si="522">AA59/$C59</f>
        <v>0</v>
      </c>
      <c r="AC59" s="52">
        <f t="shared" si="12"/>
        <v>0</v>
      </c>
    </row>
    <row r="60" spans="1:29" x14ac:dyDescent="0.25">
      <c r="A60" s="50" t="s">
        <v>153</v>
      </c>
      <c r="B60" s="52">
        <v>19525.152300000002</v>
      </c>
      <c r="C60" s="52">
        <v>30914.234999999997</v>
      </c>
      <c r="E60" s="52"/>
      <c r="F60" s="84">
        <f t="shared" si="0"/>
        <v>0</v>
      </c>
      <c r="G60" s="52"/>
      <c r="H60" s="84">
        <f t="shared" si="1"/>
        <v>0</v>
      </c>
      <c r="I60" s="52"/>
      <c r="J60" s="84">
        <f t="shared" ref="J60" si="523">I60/$C60</f>
        <v>0</v>
      </c>
      <c r="K60" s="52"/>
      <c r="L60" s="84">
        <f t="shared" ref="L60" si="524">K60/$C60</f>
        <v>0</v>
      </c>
      <c r="M60" s="52"/>
      <c r="N60" s="84">
        <f t="shared" ref="N60" si="525">M60/$C60</f>
        <v>0</v>
      </c>
      <c r="O60" s="52"/>
      <c r="P60" s="84">
        <f t="shared" ref="P60" si="526">O60/$C60</f>
        <v>0</v>
      </c>
      <c r="Q60" s="52"/>
      <c r="R60" s="84">
        <f t="shared" ref="R60" si="527">Q60/$C60</f>
        <v>0</v>
      </c>
      <c r="S60" s="52"/>
      <c r="T60" s="84">
        <f t="shared" ref="T60" si="528">S60/$C60</f>
        <v>0</v>
      </c>
      <c r="U60" s="52"/>
      <c r="V60" s="84">
        <f t="shared" ref="V60" si="529">U60/$C60</f>
        <v>0</v>
      </c>
      <c r="W60" s="52"/>
      <c r="X60" s="84">
        <f t="shared" ref="X60" si="530">W60/$C60</f>
        <v>0</v>
      </c>
      <c r="Y60" s="52"/>
      <c r="Z60" s="84">
        <f t="shared" ref="Z60" si="531">Y60/$C60</f>
        <v>0</v>
      </c>
      <c r="AA60" s="52"/>
      <c r="AB60" s="84">
        <f t="shared" ref="AB60" si="532">AA60/$C60</f>
        <v>0</v>
      </c>
      <c r="AC60" s="52">
        <f t="shared" si="12"/>
        <v>0</v>
      </c>
    </row>
    <row r="61" spans="1:29" x14ac:dyDescent="0.25">
      <c r="A61" s="39" t="s">
        <v>26</v>
      </c>
      <c r="B61" s="52">
        <v>49938.806250000016</v>
      </c>
      <c r="C61" s="52">
        <v>46850.975999999995</v>
      </c>
      <c r="E61" s="52"/>
      <c r="F61" s="84">
        <f t="shared" si="0"/>
        <v>0</v>
      </c>
      <c r="G61" s="52"/>
      <c r="H61" s="84">
        <f t="shared" si="1"/>
        <v>0</v>
      </c>
      <c r="I61" s="52"/>
      <c r="J61" s="84">
        <f t="shared" ref="J61" si="533">I61/$C61</f>
        <v>0</v>
      </c>
      <c r="K61" s="52"/>
      <c r="L61" s="84">
        <f t="shared" ref="L61" si="534">K61/$C61</f>
        <v>0</v>
      </c>
      <c r="M61" s="52"/>
      <c r="N61" s="84">
        <f t="shared" ref="N61" si="535">M61/$C61</f>
        <v>0</v>
      </c>
      <c r="O61" s="52"/>
      <c r="P61" s="84">
        <f t="shared" ref="P61" si="536">O61/$C61</f>
        <v>0</v>
      </c>
      <c r="Q61" s="52"/>
      <c r="R61" s="84">
        <f t="shared" ref="R61" si="537">Q61/$C61</f>
        <v>0</v>
      </c>
      <c r="S61" s="52"/>
      <c r="T61" s="84">
        <f t="shared" ref="T61" si="538">S61/$C61</f>
        <v>0</v>
      </c>
      <c r="U61" s="52"/>
      <c r="V61" s="84">
        <f t="shared" ref="V61" si="539">U61/$C61</f>
        <v>0</v>
      </c>
      <c r="W61" s="52"/>
      <c r="X61" s="84">
        <f t="shared" ref="X61" si="540">W61/$C61</f>
        <v>0</v>
      </c>
      <c r="Y61" s="52"/>
      <c r="Z61" s="84">
        <f t="shared" ref="Z61" si="541">Y61/$C61</f>
        <v>0</v>
      </c>
      <c r="AA61" s="52"/>
      <c r="AB61" s="84">
        <f t="shared" ref="AB61" si="542">AA61/$C61</f>
        <v>0</v>
      </c>
      <c r="AC61" s="52">
        <f t="shared" si="12"/>
        <v>0</v>
      </c>
    </row>
    <row r="62" spans="1:29" x14ac:dyDescent="0.25">
      <c r="A62" s="38" t="s">
        <v>129</v>
      </c>
      <c r="B62" s="30">
        <v>1666312.5333499999</v>
      </c>
      <c r="C62" s="30">
        <v>950000</v>
      </c>
      <c r="E62" s="30">
        <f>E63</f>
        <v>0</v>
      </c>
      <c r="F62" s="87">
        <f t="shared" si="0"/>
        <v>0</v>
      </c>
      <c r="G62" s="30">
        <f>G63</f>
        <v>0</v>
      </c>
      <c r="H62" s="87">
        <f t="shared" si="1"/>
        <v>0</v>
      </c>
      <c r="I62" s="30">
        <f>I63</f>
        <v>0</v>
      </c>
      <c r="J62" s="87">
        <f t="shared" ref="J62" si="543">I62/$C62</f>
        <v>0</v>
      </c>
      <c r="K62" s="30">
        <f>K63</f>
        <v>0</v>
      </c>
      <c r="L62" s="87">
        <f t="shared" ref="L62" si="544">K62/$C62</f>
        <v>0</v>
      </c>
      <c r="M62" s="30">
        <f>M63</f>
        <v>0</v>
      </c>
      <c r="N62" s="87">
        <f t="shared" ref="N62" si="545">M62/$C62</f>
        <v>0</v>
      </c>
      <c r="O62" s="30">
        <f>O63</f>
        <v>0</v>
      </c>
      <c r="P62" s="87">
        <f t="shared" ref="P62" si="546">O62/$C62</f>
        <v>0</v>
      </c>
      <c r="Q62" s="30">
        <f>Q63</f>
        <v>0</v>
      </c>
      <c r="R62" s="87">
        <f t="shared" ref="R62" si="547">Q62/$C62</f>
        <v>0</v>
      </c>
      <c r="S62" s="30">
        <f>S63</f>
        <v>0</v>
      </c>
      <c r="T62" s="87">
        <f t="shared" ref="T62" si="548">S62/$C62</f>
        <v>0</v>
      </c>
      <c r="U62" s="30">
        <f>U63</f>
        <v>0</v>
      </c>
      <c r="V62" s="87">
        <f t="shared" ref="V62" si="549">U62/$C62</f>
        <v>0</v>
      </c>
      <c r="W62" s="30">
        <f>W63</f>
        <v>0</v>
      </c>
      <c r="X62" s="87">
        <f t="shared" ref="X62" si="550">W62/$C62</f>
        <v>0</v>
      </c>
      <c r="Y62" s="30">
        <f>Y63</f>
        <v>0</v>
      </c>
      <c r="Z62" s="87">
        <f t="shared" ref="Z62" si="551">Y62/$C62</f>
        <v>0</v>
      </c>
      <c r="AA62" s="30">
        <f>AA63</f>
        <v>0</v>
      </c>
      <c r="AB62" s="87">
        <f t="shared" ref="AB62" si="552">AA62/$C62</f>
        <v>0</v>
      </c>
      <c r="AC62" s="30">
        <f t="shared" si="12"/>
        <v>0</v>
      </c>
    </row>
    <row r="63" spans="1:29" x14ac:dyDescent="0.25">
      <c r="A63" s="39" t="s">
        <v>81</v>
      </c>
      <c r="B63" s="52"/>
      <c r="C63" s="52">
        <v>950000</v>
      </c>
      <c r="E63" s="52"/>
      <c r="F63" s="84">
        <f t="shared" si="0"/>
        <v>0</v>
      </c>
      <c r="G63" s="52"/>
      <c r="H63" s="84">
        <f t="shared" si="1"/>
        <v>0</v>
      </c>
      <c r="I63" s="52"/>
      <c r="J63" s="84">
        <f t="shared" ref="J63" si="553">I63/$C63</f>
        <v>0</v>
      </c>
      <c r="K63" s="52"/>
      <c r="L63" s="84">
        <f t="shared" ref="L63" si="554">K63/$C63</f>
        <v>0</v>
      </c>
      <c r="M63" s="52"/>
      <c r="N63" s="84">
        <f t="shared" ref="N63" si="555">M63/$C63</f>
        <v>0</v>
      </c>
      <c r="O63" s="52"/>
      <c r="P63" s="84">
        <f t="shared" ref="P63" si="556">O63/$C63</f>
        <v>0</v>
      </c>
      <c r="Q63" s="52"/>
      <c r="R63" s="84">
        <f t="shared" ref="R63" si="557">Q63/$C63</f>
        <v>0</v>
      </c>
      <c r="S63" s="52"/>
      <c r="T63" s="84">
        <f t="shared" ref="T63" si="558">S63/$C63</f>
        <v>0</v>
      </c>
      <c r="U63" s="52"/>
      <c r="V63" s="84">
        <f t="shared" ref="V63" si="559">U63/$C63</f>
        <v>0</v>
      </c>
      <c r="W63" s="52"/>
      <c r="X63" s="84">
        <f t="shared" ref="X63" si="560">W63/$C63</f>
        <v>0</v>
      </c>
      <c r="Y63" s="52"/>
      <c r="Z63" s="84">
        <f t="shared" ref="Z63" si="561">Y63/$C63</f>
        <v>0</v>
      </c>
      <c r="AA63" s="52"/>
      <c r="AB63" s="84">
        <f t="shared" ref="AB63" si="562">AA63/$C63</f>
        <v>0</v>
      </c>
      <c r="AC63" s="52">
        <f t="shared" si="12"/>
        <v>0</v>
      </c>
    </row>
    <row r="64" spans="1:29" x14ac:dyDescent="0.25">
      <c r="A64" s="38" t="s">
        <v>27</v>
      </c>
      <c r="B64" s="30">
        <v>56738.545800000014</v>
      </c>
      <c r="C64" s="30">
        <v>49725.22</v>
      </c>
      <c r="E64" s="30">
        <f>E65</f>
        <v>0</v>
      </c>
      <c r="F64" s="87">
        <f t="shared" si="0"/>
        <v>0</v>
      </c>
      <c r="G64" s="30">
        <f>G65</f>
        <v>0</v>
      </c>
      <c r="H64" s="87">
        <f t="shared" si="1"/>
        <v>0</v>
      </c>
      <c r="I64" s="30">
        <f>I65</f>
        <v>0</v>
      </c>
      <c r="J64" s="87">
        <f t="shared" ref="J64" si="563">I64/$C64</f>
        <v>0</v>
      </c>
      <c r="K64" s="30">
        <f>K65</f>
        <v>0</v>
      </c>
      <c r="L64" s="87">
        <f t="shared" ref="L64" si="564">K64/$C64</f>
        <v>0</v>
      </c>
      <c r="M64" s="30">
        <f>M65</f>
        <v>0</v>
      </c>
      <c r="N64" s="87">
        <f t="shared" ref="N64" si="565">M64/$C64</f>
        <v>0</v>
      </c>
      <c r="O64" s="30">
        <f>O65</f>
        <v>0</v>
      </c>
      <c r="P64" s="87">
        <f t="shared" ref="P64" si="566">O64/$C64</f>
        <v>0</v>
      </c>
      <c r="Q64" s="30">
        <f>Q65</f>
        <v>0</v>
      </c>
      <c r="R64" s="87">
        <f t="shared" ref="R64" si="567">Q64/$C64</f>
        <v>0</v>
      </c>
      <c r="S64" s="30">
        <f>S65</f>
        <v>0</v>
      </c>
      <c r="T64" s="87">
        <f t="shared" ref="T64" si="568">S64/$C64</f>
        <v>0</v>
      </c>
      <c r="U64" s="30">
        <f>U65</f>
        <v>0</v>
      </c>
      <c r="V64" s="87">
        <f t="shared" ref="V64" si="569">U64/$C64</f>
        <v>0</v>
      </c>
      <c r="W64" s="30">
        <f>W65</f>
        <v>0</v>
      </c>
      <c r="X64" s="87">
        <f t="shared" ref="X64" si="570">W64/$C64</f>
        <v>0</v>
      </c>
      <c r="Y64" s="30">
        <f>Y65</f>
        <v>0</v>
      </c>
      <c r="Z64" s="87">
        <f t="shared" ref="Z64" si="571">Y64/$C64</f>
        <v>0</v>
      </c>
      <c r="AA64" s="30">
        <f>AA65</f>
        <v>0</v>
      </c>
      <c r="AB64" s="87">
        <f t="shared" ref="AB64" si="572">AA64/$C64</f>
        <v>0</v>
      </c>
      <c r="AC64" s="30">
        <f t="shared" si="12"/>
        <v>0</v>
      </c>
    </row>
    <row r="65" spans="1:29" x14ac:dyDescent="0.25">
      <c r="A65" s="39" t="s">
        <v>27</v>
      </c>
      <c r="B65" s="52">
        <v>56738.545800000014</v>
      </c>
      <c r="C65" s="52">
        <v>49725.22</v>
      </c>
      <c r="E65" s="52"/>
      <c r="F65" s="84">
        <f t="shared" si="0"/>
        <v>0</v>
      </c>
      <c r="G65" s="52"/>
      <c r="H65" s="84">
        <f t="shared" si="1"/>
        <v>0</v>
      </c>
      <c r="I65" s="52"/>
      <c r="J65" s="84">
        <f t="shared" ref="J65" si="573">I65/$C65</f>
        <v>0</v>
      </c>
      <c r="K65" s="52"/>
      <c r="L65" s="84">
        <f t="shared" ref="L65" si="574">K65/$C65</f>
        <v>0</v>
      </c>
      <c r="M65" s="52"/>
      <c r="N65" s="84">
        <f t="shared" ref="N65" si="575">M65/$C65</f>
        <v>0</v>
      </c>
      <c r="O65" s="52"/>
      <c r="P65" s="84">
        <f t="shared" ref="P65" si="576">O65/$C65</f>
        <v>0</v>
      </c>
      <c r="Q65" s="52"/>
      <c r="R65" s="84">
        <f t="shared" ref="R65" si="577">Q65/$C65</f>
        <v>0</v>
      </c>
      <c r="S65" s="52"/>
      <c r="T65" s="84">
        <f t="shared" ref="T65" si="578">S65/$C65</f>
        <v>0</v>
      </c>
      <c r="U65" s="52"/>
      <c r="V65" s="84">
        <f t="shared" ref="V65" si="579">U65/$C65</f>
        <v>0</v>
      </c>
      <c r="W65" s="52"/>
      <c r="X65" s="84">
        <f t="shared" ref="X65" si="580">W65/$C65</f>
        <v>0</v>
      </c>
      <c r="Y65" s="52"/>
      <c r="Z65" s="84">
        <f t="shared" ref="Z65" si="581">Y65/$C65</f>
        <v>0</v>
      </c>
      <c r="AA65" s="52"/>
      <c r="AB65" s="84">
        <f t="shared" ref="AB65" si="582">AA65/$C65</f>
        <v>0</v>
      </c>
      <c r="AC65" s="52">
        <f t="shared" si="12"/>
        <v>0</v>
      </c>
    </row>
    <row r="66" spans="1:29" x14ac:dyDescent="0.25">
      <c r="A66" s="38" t="s">
        <v>28</v>
      </c>
      <c r="B66" s="30">
        <v>209723.05109999998</v>
      </c>
      <c r="C66" s="30">
        <v>223414.98079999999</v>
      </c>
      <c r="E66" s="30">
        <f>SUM(E67:E73)</f>
        <v>0</v>
      </c>
      <c r="F66" s="87">
        <f t="shared" si="0"/>
        <v>0</v>
      </c>
      <c r="G66" s="30">
        <f>SUM(G67:G73)</f>
        <v>0</v>
      </c>
      <c r="H66" s="87">
        <f t="shared" si="1"/>
        <v>0</v>
      </c>
      <c r="I66" s="30">
        <f>SUM(I67:I73)</f>
        <v>0</v>
      </c>
      <c r="J66" s="87">
        <f t="shared" ref="J66" si="583">I66/$C66</f>
        <v>0</v>
      </c>
      <c r="K66" s="30">
        <f>SUM(K67:K73)</f>
        <v>0</v>
      </c>
      <c r="L66" s="87">
        <f t="shared" ref="L66" si="584">K66/$C66</f>
        <v>0</v>
      </c>
      <c r="M66" s="30">
        <f>SUM(M67:M73)</f>
        <v>0</v>
      </c>
      <c r="N66" s="87">
        <f t="shared" ref="N66" si="585">M66/$C66</f>
        <v>0</v>
      </c>
      <c r="O66" s="30">
        <f>SUM(O67:O73)</f>
        <v>0</v>
      </c>
      <c r="P66" s="87">
        <f t="shared" ref="P66" si="586">O66/$C66</f>
        <v>0</v>
      </c>
      <c r="Q66" s="30">
        <f>SUM(Q67:Q73)</f>
        <v>0</v>
      </c>
      <c r="R66" s="87">
        <f t="shared" ref="R66" si="587">Q66/$C66</f>
        <v>0</v>
      </c>
      <c r="S66" s="30">
        <f>SUM(S67:S73)</f>
        <v>0</v>
      </c>
      <c r="T66" s="87">
        <f t="shared" ref="T66" si="588">S66/$C66</f>
        <v>0</v>
      </c>
      <c r="U66" s="30">
        <f>SUM(U67:U73)</f>
        <v>0</v>
      </c>
      <c r="V66" s="87">
        <f t="shared" ref="V66" si="589">U66/$C66</f>
        <v>0</v>
      </c>
      <c r="W66" s="30">
        <f>SUM(W67:W73)</f>
        <v>0</v>
      </c>
      <c r="X66" s="87">
        <f t="shared" ref="X66" si="590">W66/$C66</f>
        <v>0</v>
      </c>
      <c r="Y66" s="30">
        <f>SUM(Y67:Y73)</f>
        <v>0</v>
      </c>
      <c r="Z66" s="87">
        <f t="shared" ref="Z66" si="591">Y66/$C66</f>
        <v>0</v>
      </c>
      <c r="AA66" s="30">
        <f>SUM(AA67:AA73)</f>
        <v>0</v>
      </c>
      <c r="AB66" s="87">
        <f t="shared" ref="AB66" si="592">AA66/$C66</f>
        <v>0</v>
      </c>
      <c r="AC66" s="30">
        <f t="shared" si="12"/>
        <v>0</v>
      </c>
    </row>
    <row r="67" spans="1:29" x14ac:dyDescent="0.25">
      <c r="A67" s="39" t="s">
        <v>29</v>
      </c>
      <c r="B67" s="52">
        <v>100877.08889999999</v>
      </c>
      <c r="C67" s="52">
        <v>107523.75626666666</v>
      </c>
      <c r="E67" s="52"/>
      <c r="F67" s="84">
        <f t="shared" si="0"/>
        <v>0</v>
      </c>
      <c r="G67" s="52"/>
      <c r="H67" s="84">
        <f t="shared" si="1"/>
        <v>0</v>
      </c>
      <c r="I67" s="52"/>
      <c r="J67" s="84">
        <f t="shared" ref="J67" si="593">I67/$C67</f>
        <v>0</v>
      </c>
      <c r="K67" s="52"/>
      <c r="L67" s="84">
        <f t="shared" ref="L67" si="594">K67/$C67</f>
        <v>0</v>
      </c>
      <c r="M67" s="52"/>
      <c r="N67" s="84">
        <f t="shared" ref="N67" si="595">M67/$C67</f>
        <v>0</v>
      </c>
      <c r="O67" s="52"/>
      <c r="P67" s="84">
        <f t="shared" ref="P67" si="596">O67/$C67</f>
        <v>0</v>
      </c>
      <c r="Q67" s="52"/>
      <c r="R67" s="84">
        <f t="shared" ref="R67" si="597">Q67/$C67</f>
        <v>0</v>
      </c>
      <c r="S67" s="52"/>
      <c r="T67" s="84">
        <f t="shared" ref="T67" si="598">S67/$C67</f>
        <v>0</v>
      </c>
      <c r="U67" s="52"/>
      <c r="V67" s="84">
        <f t="shared" ref="V67" si="599">U67/$C67</f>
        <v>0</v>
      </c>
      <c r="W67" s="52"/>
      <c r="X67" s="84">
        <f t="shared" ref="X67" si="600">W67/$C67</f>
        <v>0</v>
      </c>
      <c r="Y67" s="52"/>
      <c r="Z67" s="84">
        <f t="shared" ref="Z67" si="601">Y67/$C67</f>
        <v>0</v>
      </c>
      <c r="AA67" s="52"/>
      <c r="AB67" s="84">
        <f t="shared" ref="AB67" si="602">AA67/$C67</f>
        <v>0</v>
      </c>
      <c r="AC67" s="52">
        <f t="shared" si="12"/>
        <v>0</v>
      </c>
    </row>
    <row r="68" spans="1:29" x14ac:dyDescent="0.25">
      <c r="A68" s="50" t="s">
        <v>30</v>
      </c>
      <c r="B68" s="52">
        <v>15592.1283</v>
      </c>
      <c r="C68" s="52">
        <v>36837.852333333329</v>
      </c>
      <c r="E68" s="52"/>
      <c r="F68" s="84">
        <f t="shared" si="0"/>
        <v>0</v>
      </c>
      <c r="G68" s="52"/>
      <c r="H68" s="84">
        <f t="shared" si="1"/>
        <v>0</v>
      </c>
      <c r="I68" s="52"/>
      <c r="J68" s="84">
        <f t="shared" ref="J68" si="603">I68/$C68</f>
        <v>0</v>
      </c>
      <c r="K68" s="52"/>
      <c r="L68" s="84">
        <f t="shared" ref="L68" si="604">K68/$C68</f>
        <v>0</v>
      </c>
      <c r="M68" s="52"/>
      <c r="N68" s="84">
        <f t="shared" ref="N68" si="605">M68/$C68</f>
        <v>0</v>
      </c>
      <c r="O68" s="52"/>
      <c r="P68" s="84">
        <f t="shared" ref="P68" si="606">O68/$C68</f>
        <v>0</v>
      </c>
      <c r="Q68" s="52"/>
      <c r="R68" s="84">
        <f t="shared" ref="R68" si="607">Q68/$C68</f>
        <v>0</v>
      </c>
      <c r="S68" s="52"/>
      <c r="T68" s="84">
        <f t="shared" ref="T68" si="608">S68/$C68</f>
        <v>0</v>
      </c>
      <c r="U68" s="52"/>
      <c r="V68" s="84">
        <f t="shared" ref="V68" si="609">U68/$C68</f>
        <v>0</v>
      </c>
      <c r="W68" s="52"/>
      <c r="X68" s="84">
        <f t="shared" ref="X68" si="610">W68/$C68</f>
        <v>0</v>
      </c>
      <c r="Y68" s="52"/>
      <c r="Z68" s="84">
        <f t="shared" ref="Z68" si="611">Y68/$C68</f>
        <v>0</v>
      </c>
      <c r="AA68" s="52"/>
      <c r="AB68" s="84">
        <f t="shared" ref="AB68" si="612">AA68/$C68</f>
        <v>0</v>
      </c>
      <c r="AC68" s="52">
        <f t="shared" si="12"/>
        <v>0</v>
      </c>
    </row>
    <row r="69" spans="1:29" x14ac:dyDescent="0.25">
      <c r="A69" s="39" t="s">
        <v>31</v>
      </c>
      <c r="B69" s="52">
        <v>29630.842500000002</v>
      </c>
      <c r="C69" s="52">
        <v>33797.12526666667</v>
      </c>
      <c r="E69" s="52"/>
      <c r="F69" s="84">
        <f t="shared" si="0"/>
        <v>0</v>
      </c>
      <c r="G69" s="52"/>
      <c r="H69" s="84">
        <f t="shared" si="1"/>
        <v>0</v>
      </c>
      <c r="I69" s="52"/>
      <c r="J69" s="84">
        <f t="shared" ref="J69" si="613">I69/$C69</f>
        <v>0</v>
      </c>
      <c r="K69" s="52"/>
      <c r="L69" s="84">
        <f t="shared" ref="L69" si="614">K69/$C69</f>
        <v>0</v>
      </c>
      <c r="M69" s="52"/>
      <c r="N69" s="84">
        <f t="shared" ref="N69" si="615">M69/$C69</f>
        <v>0</v>
      </c>
      <c r="O69" s="52"/>
      <c r="P69" s="84">
        <f t="shared" ref="P69" si="616">O69/$C69</f>
        <v>0</v>
      </c>
      <c r="Q69" s="52"/>
      <c r="R69" s="84">
        <f t="shared" ref="R69" si="617">Q69/$C69</f>
        <v>0</v>
      </c>
      <c r="S69" s="52"/>
      <c r="T69" s="84">
        <f t="shared" ref="T69" si="618">S69/$C69</f>
        <v>0</v>
      </c>
      <c r="U69" s="52"/>
      <c r="V69" s="84">
        <f t="shared" ref="V69" si="619">U69/$C69</f>
        <v>0</v>
      </c>
      <c r="W69" s="52"/>
      <c r="X69" s="84">
        <f t="shared" ref="X69" si="620">W69/$C69</f>
        <v>0</v>
      </c>
      <c r="Y69" s="52"/>
      <c r="Z69" s="84">
        <f t="shared" ref="Z69" si="621">Y69/$C69</f>
        <v>0</v>
      </c>
      <c r="AA69" s="52"/>
      <c r="AB69" s="84">
        <f t="shared" ref="AB69" si="622">AA69/$C69</f>
        <v>0</v>
      </c>
      <c r="AC69" s="52">
        <f t="shared" si="12"/>
        <v>0</v>
      </c>
    </row>
    <row r="70" spans="1:29" x14ac:dyDescent="0.25">
      <c r="A70" s="39" t="s">
        <v>32</v>
      </c>
      <c r="B70" s="52">
        <v>8299.7999999999993</v>
      </c>
      <c r="C70" s="52">
        <v>8901.365733333334</v>
      </c>
      <c r="E70" s="52"/>
      <c r="F70" s="84">
        <f t="shared" si="0"/>
        <v>0</v>
      </c>
      <c r="G70" s="52"/>
      <c r="H70" s="84">
        <f t="shared" si="1"/>
        <v>0</v>
      </c>
      <c r="I70" s="52"/>
      <c r="J70" s="84">
        <f t="shared" ref="J70" si="623">I70/$C70</f>
        <v>0</v>
      </c>
      <c r="K70" s="52"/>
      <c r="L70" s="84">
        <f t="shared" ref="L70" si="624">K70/$C70</f>
        <v>0</v>
      </c>
      <c r="M70" s="52"/>
      <c r="N70" s="84">
        <f t="shared" ref="N70" si="625">M70/$C70</f>
        <v>0</v>
      </c>
      <c r="O70" s="52"/>
      <c r="P70" s="84">
        <f t="shared" ref="P70" si="626">O70/$C70</f>
        <v>0</v>
      </c>
      <c r="Q70" s="52"/>
      <c r="R70" s="84">
        <f t="shared" ref="R70" si="627">Q70/$C70</f>
        <v>0</v>
      </c>
      <c r="S70" s="52"/>
      <c r="T70" s="84">
        <f t="shared" ref="T70" si="628">S70/$C70</f>
        <v>0</v>
      </c>
      <c r="U70" s="52"/>
      <c r="V70" s="84">
        <f t="shared" ref="V70" si="629">U70/$C70</f>
        <v>0</v>
      </c>
      <c r="W70" s="52"/>
      <c r="X70" s="84">
        <f t="shared" ref="X70" si="630">W70/$C70</f>
        <v>0</v>
      </c>
      <c r="Y70" s="52"/>
      <c r="Z70" s="84">
        <f t="shared" ref="Z70" si="631">Y70/$C70</f>
        <v>0</v>
      </c>
      <c r="AA70" s="52"/>
      <c r="AB70" s="84">
        <f t="shared" ref="AB70" si="632">AA70/$C70</f>
        <v>0</v>
      </c>
      <c r="AC70" s="52">
        <f t="shared" si="12"/>
        <v>0</v>
      </c>
    </row>
    <row r="71" spans="1:29" x14ac:dyDescent="0.25">
      <c r="A71" s="39" t="s">
        <v>33</v>
      </c>
      <c r="B71" s="52">
        <v>7787.8836000000001</v>
      </c>
      <c r="C71" s="52">
        <v>10401.623466666664</v>
      </c>
      <c r="E71" s="52"/>
      <c r="F71" s="84">
        <f t="shared" si="0"/>
        <v>0</v>
      </c>
      <c r="G71" s="52"/>
      <c r="H71" s="84">
        <f t="shared" si="1"/>
        <v>0</v>
      </c>
      <c r="I71" s="52"/>
      <c r="J71" s="84">
        <f t="shared" ref="J71" si="633">I71/$C71</f>
        <v>0</v>
      </c>
      <c r="K71" s="52"/>
      <c r="L71" s="84">
        <f t="shared" ref="L71" si="634">K71/$C71</f>
        <v>0</v>
      </c>
      <c r="M71" s="52"/>
      <c r="N71" s="84">
        <f t="shared" ref="N71" si="635">M71/$C71</f>
        <v>0</v>
      </c>
      <c r="O71" s="52"/>
      <c r="P71" s="84">
        <f t="shared" ref="P71" si="636">O71/$C71</f>
        <v>0</v>
      </c>
      <c r="Q71" s="52"/>
      <c r="R71" s="84">
        <f t="shared" ref="R71" si="637">Q71/$C71</f>
        <v>0</v>
      </c>
      <c r="S71" s="52"/>
      <c r="T71" s="84">
        <f t="shared" ref="T71" si="638">S71/$C71</f>
        <v>0</v>
      </c>
      <c r="U71" s="52"/>
      <c r="V71" s="84">
        <f t="shared" ref="V71" si="639">U71/$C71</f>
        <v>0</v>
      </c>
      <c r="W71" s="52"/>
      <c r="X71" s="84">
        <f t="shared" ref="X71" si="640">W71/$C71</f>
        <v>0</v>
      </c>
      <c r="Y71" s="52"/>
      <c r="Z71" s="84">
        <f t="shared" ref="Z71" si="641">Y71/$C71</f>
        <v>0</v>
      </c>
      <c r="AA71" s="52"/>
      <c r="AB71" s="84">
        <f t="shared" ref="AB71" si="642">AA71/$C71</f>
        <v>0</v>
      </c>
      <c r="AC71" s="52">
        <f t="shared" si="12"/>
        <v>0</v>
      </c>
    </row>
    <row r="72" spans="1:29" x14ac:dyDescent="0.25">
      <c r="A72" s="39" t="s">
        <v>34</v>
      </c>
      <c r="B72" s="52">
        <v>45591.850800000007</v>
      </c>
      <c r="C72" s="52">
        <v>25490.294866666671</v>
      </c>
      <c r="E72" s="52"/>
      <c r="F72" s="84">
        <f t="shared" ref="F72:F135" si="643">E72/C72</f>
        <v>0</v>
      </c>
      <c r="G72" s="52"/>
      <c r="H72" s="84">
        <f t="shared" ref="H72:H135" si="644">G72/$C72</f>
        <v>0</v>
      </c>
      <c r="I72" s="52"/>
      <c r="J72" s="84">
        <f t="shared" ref="J72" si="645">I72/$C72</f>
        <v>0</v>
      </c>
      <c r="K72" s="52"/>
      <c r="L72" s="84">
        <f t="shared" ref="L72" si="646">K72/$C72</f>
        <v>0</v>
      </c>
      <c r="M72" s="52"/>
      <c r="N72" s="84">
        <f t="shared" ref="N72" si="647">M72/$C72</f>
        <v>0</v>
      </c>
      <c r="O72" s="52"/>
      <c r="P72" s="84">
        <f t="shared" ref="P72" si="648">O72/$C72</f>
        <v>0</v>
      </c>
      <c r="Q72" s="52"/>
      <c r="R72" s="84">
        <f t="shared" ref="R72" si="649">Q72/$C72</f>
        <v>0</v>
      </c>
      <c r="S72" s="52"/>
      <c r="T72" s="84">
        <f t="shared" ref="T72" si="650">S72/$C72</f>
        <v>0</v>
      </c>
      <c r="U72" s="52"/>
      <c r="V72" s="84">
        <f t="shared" ref="V72" si="651">U72/$C72</f>
        <v>0</v>
      </c>
      <c r="W72" s="52"/>
      <c r="X72" s="84">
        <f t="shared" ref="X72" si="652">W72/$C72</f>
        <v>0</v>
      </c>
      <c r="Y72" s="52"/>
      <c r="Z72" s="84">
        <f t="shared" ref="Z72" si="653">Y72/$C72</f>
        <v>0</v>
      </c>
      <c r="AA72" s="52"/>
      <c r="AB72" s="84">
        <f t="shared" ref="AB72" si="654">AA72/$C72</f>
        <v>0</v>
      </c>
      <c r="AC72" s="52">
        <f t="shared" ref="AC72:AC135" si="655">E72+G72+I72+K72+M72+O72+Q72+S72+U72+W72+Y72+AA72</f>
        <v>0</v>
      </c>
    </row>
    <row r="73" spans="1:29" x14ac:dyDescent="0.25">
      <c r="A73" s="39" t="s">
        <v>136</v>
      </c>
      <c r="B73" s="52">
        <v>1943.4569999999999</v>
      </c>
      <c r="C73" s="52">
        <v>462.96286666666663</v>
      </c>
      <c r="E73" s="52"/>
      <c r="F73" s="84">
        <f t="shared" si="643"/>
        <v>0</v>
      </c>
      <c r="G73" s="52"/>
      <c r="H73" s="84">
        <f t="shared" si="644"/>
        <v>0</v>
      </c>
      <c r="I73" s="52"/>
      <c r="J73" s="84">
        <f t="shared" ref="J73" si="656">I73/$C73</f>
        <v>0</v>
      </c>
      <c r="K73" s="52"/>
      <c r="L73" s="84">
        <f t="shared" ref="L73" si="657">K73/$C73</f>
        <v>0</v>
      </c>
      <c r="M73" s="52"/>
      <c r="N73" s="84">
        <f t="shared" ref="N73" si="658">M73/$C73</f>
        <v>0</v>
      </c>
      <c r="O73" s="52"/>
      <c r="P73" s="84">
        <f t="shared" ref="P73" si="659">O73/$C73</f>
        <v>0</v>
      </c>
      <c r="Q73" s="52"/>
      <c r="R73" s="84">
        <f t="shared" ref="R73" si="660">Q73/$C73</f>
        <v>0</v>
      </c>
      <c r="S73" s="52"/>
      <c r="T73" s="84">
        <f t="shared" ref="T73" si="661">S73/$C73</f>
        <v>0</v>
      </c>
      <c r="U73" s="52"/>
      <c r="V73" s="84">
        <f t="shared" ref="V73" si="662">U73/$C73</f>
        <v>0</v>
      </c>
      <c r="W73" s="52"/>
      <c r="X73" s="84">
        <f t="shared" ref="X73" si="663">W73/$C73</f>
        <v>0</v>
      </c>
      <c r="Y73" s="52"/>
      <c r="Z73" s="84">
        <f t="shared" ref="Z73" si="664">Y73/$C73</f>
        <v>0</v>
      </c>
      <c r="AA73" s="52"/>
      <c r="AB73" s="84">
        <f t="shared" ref="AB73" si="665">AA73/$C73</f>
        <v>0</v>
      </c>
      <c r="AC73" s="52">
        <f t="shared" si="655"/>
        <v>0</v>
      </c>
    </row>
    <row r="74" spans="1:29" x14ac:dyDescent="0.25">
      <c r="A74" s="38" t="s">
        <v>35</v>
      </c>
      <c r="B74" s="30">
        <v>927804.3567</v>
      </c>
      <c r="C74" s="30">
        <v>333379.42573333334</v>
      </c>
      <c r="E74" s="30">
        <f>SUM(E75:E79)</f>
        <v>0</v>
      </c>
      <c r="F74" s="87">
        <f t="shared" si="643"/>
        <v>0</v>
      </c>
      <c r="G74" s="30">
        <f>SUM(G75:G79)</f>
        <v>0</v>
      </c>
      <c r="H74" s="87">
        <f t="shared" si="644"/>
        <v>0</v>
      </c>
      <c r="I74" s="30">
        <f>SUM(I75:I79)</f>
        <v>0</v>
      </c>
      <c r="J74" s="87">
        <f t="shared" ref="J74" si="666">I74/$C74</f>
        <v>0</v>
      </c>
      <c r="K74" s="30">
        <f>SUM(K75:K79)</f>
        <v>0</v>
      </c>
      <c r="L74" s="87">
        <f t="shared" ref="L74" si="667">K74/$C74</f>
        <v>0</v>
      </c>
      <c r="M74" s="30">
        <f>SUM(M75:M79)</f>
        <v>0</v>
      </c>
      <c r="N74" s="87">
        <f t="shared" ref="N74" si="668">M74/$C74</f>
        <v>0</v>
      </c>
      <c r="O74" s="30">
        <f>SUM(O75:O79)</f>
        <v>0</v>
      </c>
      <c r="P74" s="87">
        <f t="shared" ref="P74" si="669">O74/$C74</f>
        <v>0</v>
      </c>
      <c r="Q74" s="30">
        <f>SUM(Q75:Q79)</f>
        <v>0</v>
      </c>
      <c r="R74" s="87">
        <f t="shared" ref="R74" si="670">Q74/$C74</f>
        <v>0</v>
      </c>
      <c r="S74" s="30">
        <f>SUM(S75:S79)</f>
        <v>0</v>
      </c>
      <c r="T74" s="87">
        <f t="shared" ref="T74" si="671">S74/$C74</f>
        <v>0</v>
      </c>
      <c r="U74" s="30">
        <f>SUM(U75:U79)</f>
        <v>0</v>
      </c>
      <c r="V74" s="87">
        <f t="shared" ref="V74" si="672">U74/$C74</f>
        <v>0</v>
      </c>
      <c r="W74" s="30">
        <f>SUM(W75:W79)</f>
        <v>0</v>
      </c>
      <c r="X74" s="87">
        <f t="shared" ref="X74" si="673">W74/$C74</f>
        <v>0</v>
      </c>
      <c r="Y74" s="30">
        <f>SUM(Y75:Y79)</f>
        <v>0</v>
      </c>
      <c r="Z74" s="87">
        <f t="shared" ref="Z74" si="674">Y74/$C74</f>
        <v>0</v>
      </c>
      <c r="AA74" s="30">
        <f>SUM(AA75:AA79)</f>
        <v>0</v>
      </c>
      <c r="AB74" s="87">
        <f t="shared" ref="AB74" si="675">AA74/$C74</f>
        <v>0</v>
      </c>
      <c r="AC74" s="30">
        <f t="shared" si="655"/>
        <v>0</v>
      </c>
    </row>
    <row r="75" spans="1:29" x14ac:dyDescent="0.25">
      <c r="A75" s="39" t="s">
        <v>36</v>
      </c>
      <c r="B75" s="52">
        <v>73903.915499999988</v>
      </c>
      <c r="C75" s="52">
        <v>70829.263999999996</v>
      </c>
      <c r="E75" s="52"/>
      <c r="F75" s="84">
        <f t="shared" si="643"/>
        <v>0</v>
      </c>
      <c r="G75" s="52"/>
      <c r="H75" s="84">
        <f t="shared" si="644"/>
        <v>0</v>
      </c>
      <c r="I75" s="52"/>
      <c r="J75" s="84">
        <f t="shared" ref="J75" si="676">I75/$C75</f>
        <v>0</v>
      </c>
      <c r="K75" s="52"/>
      <c r="L75" s="84">
        <f t="shared" ref="L75" si="677">K75/$C75</f>
        <v>0</v>
      </c>
      <c r="M75" s="52"/>
      <c r="N75" s="84">
        <f t="shared" ref="N75" si="678">M75/$C75</f>
        <v>0</v>
      </c>
      <c r="O75" s="52"/>
      <c r="P75" s="84">
        <f t="shared" ref="P75" si="679">O75/$C75</f>
        <v>0</v>
      </c>
      <c r="Q75" s="52"/>
      <c r="R75" s="84">
        <f t="shared" ref="R75" si="680">Q75/$C75</f>
        <v>0</v>
      </c>
      <c r="S75" s="52"/>
      <c r="T75" s="84">
        <f t="shared" ref="T75" si="681">S75/$C75</f>
        <v>0</v>
      </c>
      <c r="U75" s="52"/>
      <c r="V75" s="84">
        <f t="shared" ref="V75" si="682">U75/$C75</f>
        <v>0</v>
      </c>
      <c r="W75" s="52"/>
      <c r="X75" s="84">
        <f t="shared" ref="X75" si="683">W75/$C75</f>
        <v>0</v>
      </c>
      <c r="Y75" s="52"/>
      <c r="Z75" s="84">
        <f t="shared" ref="Z75" si="684">Y75/$C75</f>
        <v>0</v>
      </c>
      <c r="AA75" s="52"/>
      <c r="AB75" s="84">
        <f t="shared" ref="AB75" si="685">AA75/$C75</f>
        <v>0</v>
      </c>
      <c r="AC75" s="52">
        <f t="shared" si="655"/>
        <v>0</v>
      </c>
    </row>
    <row r="76" spans="1:29" x14ac:dyDescent="0.25">
      <c r="A76" s="39" t="s">
        <v>37</v>
      </c>
      <c r="B76" s="52">
        <v>15000</v>
      </c>
      <c r="C76" s="52">
        <v>36806.655599999991</v>
      </c>
      <c r="E76" s="52"/>
      <c r="F76" s="84">
        <f t="shared" si="643"/>
        <v>0</v>
      </c>
      <c r="G76" s="52"/>
      <c r="H76" s="84">
        <f t="shared" si="644"/>
        <v>0</v>
      </c>
      <c r="I76" s="52"/>
      <c r="J76" s="84">
        <f t="shared" ref="J76" si="686">I76/$C76</f>
        <v>0</v>
      </c>
      <c r="K76" s="52"/>
      <c r="L76" s="84">
        <f t="shared" ref="L76" si="687">K76/$C76</f>
        <v>0</v>
      </c>
      <c r="M76" s="52"/>
      <c r="N76" s="84">
        <f t="shared" ref="N76" si="688">M76/$C76</f>
        <v>0</v>
      </c>
      <c r="O76" s="52"/>
      <c r="P76" s="84">
        <f t="shared" ref="P76" si="689">O76/$C76</f>
        <v>0</v>
      </c>
      <c r="Q76" s="52"/>
      <c r="R76" s="84">
        <f t="shared" ref="R76" si="690">Q76/$C76</f>
        <v>0</v>
      </c>
      <c r="S76" s="52"/>
      <c r="T76" s="84">
        <f t="shared" ref="T76" si="691">S76/$C76</f>
        <v>0</v>
      </c>
      <c r="U76" s="52"/>
      <c r="V76" s="84">
        <f t="shared" ref="V76" si="692">U76/$C76</f>
        <v>0</v>
      </c>
      <c r="W76" s="52"/>
      <c r="X76" s="84">
        <f t="shared" ref="X76" si="693">W76/$C76</f>
        <v>0</v>
      </c>
      <c r="Y76" s="52"/>
      <c r="Z76" s="84">
        <f t="shared" ref="Z76" si="694">Y76/$C76</f>
        <v>0</v>
      </c>
      <c r="AA76" s="52"/>
      <c r="AB76" s="84">
        <f t="shared" ref="AB76" si="695">AA76/$C76</f>
        <v>0</v>
      </c>
      <c r="AC76" s="52">
        <f t="shared" si="655"/>
        <v>0</v>
      </c>
    </row>
    <row r="77" spans="1:29" x14ac:dyDescent="0.25">
      <c r="A77" s="50" t="s">
        <v>102</v>
      </c>
      <c r="B77" s="52">
        <v>30000</v>
      </c>
      <c r="C77" s="52">
        <v>28661.396133333328</v>
      </c>
      <c r="E77" s="52"/>
      <c r="F77" s="84">
        <f t="shared" si="643"/>
        <v>0</v>
      </c>
      <c r="G77" s="52"/>
      <c r="H77" s="84">
        <f t="shared" si="644"/>
        <v>0</v>
      </c>
      <c r="I77" s="52"/>
      <c r="J77" s="84">
        <f t="shared" ref="J77" si="696">I77/$C77</f>
        <v>0</v>
      </c>
      <c r="K77" s="52"/>
      <c r="L77" s="84">
        <f t="shared" ref="L77" si="697">K77/$C77</f>
        <v>0</v>
      </c>
      <c r="M77" s="52"/>
      <c r="N77" s="84">
        <f t="shared" ref="N77" si="698">M77/$C77</f>
        <v>0</v>
      </c>
      <c r="O77" s="52"/>
      <c r="P77" s="84">
        <f t="shared" ref="P77" si="699">O77/$C77</f>
        <v>0</v>
      </c>
      <c r="Q77" s="52"/>
      <c r="R77" s="84">
        <f t="shared" ref="R77" si="700">Q77/$C77</f>
        <v>0</v>
      </c>
      <c r="S77" s="52"/>
      <c r="T77" s="84">
        <f t="shared" ref="T77" si="701">S77/$C77</f>
        <v>0</v>
      </c>
      <c r="U77" s="52"/>
      <c r="V77" s="84">
        <f t="shared" ref="V77" si="702">U77/$C77</f>
        <v>0</v>
      </c>
      <c r="W77" s="52"/>
      <c r="X77" s="84">
        <f t="shared" ref="X77" si="703">W77/$C77</f>
        <v>0</v>
      </c>
      <c r="Y77" s="52"/>
      <c r="Z77" s="84">
        <f t="shared" ref="Z77" si="704">Y77/$C77</f>
        <v>0</v>
      </c>
      <c r="AA77" s="52"/>
      <c r="AB77" s="84">
        <f t="shared" ref="AB77" si="705">AA77/$C77</f>
        <v>0</v>
      </c>
      <c r="AC77" s="52">
        <f t="shared" si="655"/>
        <v>0</v>
      </c>
    </row>
    <row r="78" spans="1:29" x14ac:dyDescent="0.25">
      <c r="A78" s="41" t="s">
        <v>38</v>
      </c>
      <c r="B78" s="52">
        <v>0</v>
      </c>
      <c r="C78" s="52">
        <v>10000</v>
      </c>
      <c r="E78" s="52"/>
      <c r="F78" s="84">
        <f t="shared" si="643"/>
        <v>0</v>
      </c>
      <c r="G78" s="52"/>
      <c r="H78" s="84">
        <f t="shared" si="644"/>
        <v>0</v>
      </c>
      <c r="I78" s="52"/>
      <c r="J78" s="84">
        <f t="shared" ref="J78" si="706">I78/$C78</f>
        <v>0</v>
      </c>
      <c r="K78" s="52"/>
      <c r="L78" s="84">
        <f t="shared" ref="L78" si="707">K78/$C78</f>
        <v>0</v>
      </c>
      <c r="M78" s="52"/>
      <c r="N78" s="84">
        <f t="shared" ref="N78" si="708">M78/$C78</f>
        <v>0</v>
      </c>
      <c r="O78" s="52"/>
      <c r="P78" s="84">
        <f t="shared" ref="P78" si="709">O78/$C78</f>
        <v>0</v>
      </c>
      <c r="Q78" s="52"/>
      <c r="R78" s="84">
        <f t="shared" ref="R78" si="710">Q78/$C78</f>
        <v>0</v>
      </c>
      <c r="S78" s="52"/>
      <c r="T78" s="84">
        <f t="shared" ref="T78" si="711">S78/$C78</f>
        <v>0</v>
      </c>
      <c r="U78" s="52"/>
      <c r="V78" s="84">
        <f t="shared" ref="V78" si="712">U78/$C78</f>
        <v>0</v>
      </c>
      <c r="W78" s="52"/>
      <c r="X78" s="84">
        <f t="shared" ref="X78" si="713">W78/$C78</f>
        <v>0</v>
      </c>
      <c r="Y78" s="52"/>
      <c r="Z78" s="84">
        <f t="shared" ref="Z78" si="714">Y78/$C78</f>
        <v>0</v>
      </c>
      <c r="AA78" s="52"/>
      <c r="AB78" s="84">
        <f t="shared" ref="AB78" si="715">AA78/$C78</f>
        <v>0</v>
      </c>
      <c r="AC78" s="52">
        <f t="shared" si="655"/>
        <v>0</v>
      </c>
    </row>
    <row r="79" spans="1:29" x14ac:dyDescent="0.25">
      <c r="A79" s="40" t="s">
        <v>39</v>
      </c>
      <c r="B79" s="52">
        <v>96078.770999999993</v>
      </c>
      <c r="C79" s="52">
        <v>187082.11</v>
      </c>
      <c r="E79" s="52"/>
      <c r="F79" s="84">
        <f t="shared" si="643"/>
        <v>0</v>
      </c>
      <c r="G79" s="52"/>
      <c r="H79" s="84">
        <f t="shared" si="644"/>
        <v>0</v>
      </c>
      <c r="I79" s="52"/>
      <c r="J79" s="84">
        <f t="shared" ref="J79" si="716">I79/$C79</f>
        <v>0</v>
      </c>
      <c r="K79" s="52"/>
      <c r="L79" s="84">
        <f t="shared" ref="L79" si="717">K79/$C79</f>
        <v>0</v>
      </c>
      <c r="M79" s="52"/>
      <c r="N79" s="84">
        <f t="shared" ref="N79" si="718">M79/$C79</f>
        <v>0</v>
      </c>
      <c r="O79" s="52"/>
      <c r="P79" s="84">
        <f t="shared" ref="P79" si="719">O79/$C79</f>
        <v>0</v>
      </c>
      <c r="Q79" s="52"/>
      <c r="R79" s="84">
        <f t="shared" ref="R79" si="720">Q79/$C79</f>
        <v>0</v>
      </c>
      <c r="S79" s="52"/>
      <c r="T79" s="84">
        <f t="shared" ref="T79" si="721">S79/$C79</f>
        <v>0</v>
      </c>
      <c r="U79" s="52"/>
      <c r="V79" s="84">
        <f t="shared" ref="V79" si="722">U79/$C79</f>
        <v>0</v>
      </c>
      <c r="W79" s="52"/>
      <c r="X79" s="84">
        <f t="shared" ref="X79" si="723">W79/$C79</f>
        <v>0</v>
      </c>
      <c r="Y79" s="52"/>
      <c r="Z79" s="84">
        <f t="shared" ref="Z79" si="724">Y79/$C79</f>
        <v>0</v>
      </c>
      <c r="AA79" s="52"/>
      <c r="AB79" s="84">
        <f t="shared" ref="AB79" si="725">AA79/$C79</f>
        <v>0</v>
      </c>
      <c r="AC79" s="52">
        <f t="shared" si="655"/>
        <v>0</v>
      </c>
    </row>
    <row r="80" spans="1:29" x14ac:dyDescent="0.25">
      <c r="A80" s="38" t="s">
        <v>40</v>
      </c>
      <c r="B80" s="30">
        <v>46262.832800000004</v>
      </c>
      <c r="C80" s="30">
        <v>57085.744466666671</v>
      </c>
      <c r="E80" s="30">
        <f>SUM(E81:E87)</f>
        <v>0</v>
      </c>
      <c r="F80" s="87">
        <f t="shared" si="643"/>
        <v>0</v>
      </c>
      <c r="G80" s="30">
        <f>SUM(G81:G87)</f>
        <v>0</v>
      </c>
      <c r="H80" s="87">
        <f t="shared" si="644"/>
        <v>0</v>
      </c>
      <c r="I80" s="30">
        <f>SUM(I81:I87)</f>
        <v>0</v>
      </c>
      <c r="J80" s="87">
        <f t="shared" ref="J80" si="726">I80/$C80</f>
        <v>0</v>
      </c>
      <c r="K80" s="30">
        <f>SUM(K81:K87)</f>
        <v>0</v>
      </c>
      <c r="L80" s="87">
        <f t="shared" ref="L80" si="727">K80/$C80</f>
        <v>0</v>
      </c>
      <c r="M80" s="30">
        <f>SUM(M81:M87)</f>
        <v>0</v>
      </c>
      <c r="N80" s="87">
        <f t="shared" ref="N80" si="728">M80/$C80</f>
        <v>0</v>
      </c>
      <c r="O80" s="30">
        <f>SUM(O81:O87)</f>
        <v>0</v>
      </c>
      <c r="P80" s="87">
        <f t="shared" ref="P80" si="729">O80/$C80</f>
        <v>0</v>
      </c>
      <c r="Q80" s="30">
        <f>SUM(Q81:Q87)</f>
        <v>0</v>
      </c>
      <c r="R80" s="87">
        <f t="shared" ref="R80" si="730">Q80/$C80</f>
        <v>0</v>
      </c>
      <c r="S80" s="30">
        <f>SUM(S81:S87)</f>
        <v>0</v>
      </c>
      <c r="T80" s="87">
        <f t="shared" ref="T80" si="731">S80/$C80</f>
        <v>0</v>
      </c>
      <c r="U80" s="30">
        <f>SUM(U81:U87)</f>
        <v>0</v>
      </c>
      <c r="V80" s="87">
        <f t="shared" ref="V80" si="732">U80/$C80</f>
        <v>0</v>
      </c>
      <c r="W80" s="30">
        <f>SUM(W81:W87)</f>
        <v>0</v>
      </c>
      <c r="X80" s="87">
        <f t="shared" ref="X80" si="733">W80/$C80</f>
        <v>0</v>
      </c>
      <c r="Y80" s="30">
        <f>SUM(Y81:Y87)</f>
        <v>0</v>
      </c>
      <c r="Z80" s="87">
        <f t="shared" ref="Z80" si="734">Y80/$C80</f>
        <v>0</v>
      </c>
      <c r="AA80" s="30">
        <f>SUM(AA81:AA87)</f>
        <v>0</v>
      </c>
      <c r="AB80" s="87">
        <f t="shared" ref="AB80" si="735">AA80/$C80</f>
        <v>0</v>
      </c>
      <c r="AC80" s="30">
        <f t="shared" si="655"/>
        <v>0</v>
      </c>
    </row>
    <row r="81" spans="1:29" x14ac:dyDescent="0.25">
      <c r="A81" s="40" t="s">
        <v>83</v>
      </c>
      <c r="B81" s="52">
        <v>1000</v>
      </c>
      <c r="C81" s="52">
        <v>181.98326666666662</v>
      </c>
      <c r="E81" s="52"/>
      <c r="F81" s="84">
        <f t="shared" si="643"/>
        <v>0</v>
      </c>
      <c r="G81" s="52"/>
      <c r="H81" s="84">
        <f t="shared" si="644"/>
        <v>0</v>
      </c>
      <c r="I81" s="52"/>
      <c r="J81" s="84">
        <f t="shared" ref="J81" si="736">I81/$C81</f>
        <v>0</v>
      </c>
      <c r="K81" s="52"/>
      <c r="L81" s="84">
        <f t="shared" ref="L81" si="737">K81/$C81</f>
        <v>0</v>
      </c>
      <c r="M81" s="52"/>
      <c r="N81" s="84">
        <f t="shared" ref="N81" si="738">M81/$C81</f>
        <v>0</v>
      </c>
      <c r="O81" s="52"/>
      <c r="P81" s="84">
        <f t="shared" ref="P81" si="739">O81/$C81</f>
        <v>0</v>
      </c>
      <c r="Q81" s="52"/>
      <c r="R81" s="84">
        <f t="shared" ref="R81" si="740">Q81/$C81</f>
        <v>0</v>
      </c>
      <c r="S81" s="52"/>
      <c r="T81" s="84">
        <f t="shared" ref="T81" si="741">S81/$C81</f>
        <v>0</v>
      </c>
      <c r="U81" s="52"/>
      <c r="V81" s="84">
        <f t="shared" ref="V81" si="742">U81/$C81</f>
        <v>0</v>
      </c>
      <c r="W81" s="52"/>
      <c r="X81" s="84">
        <f t="shared" ref="X81" si="743">W81/$C81</f>
        <v>0</v>
      </c>
      <c r="Y81" s="52"/>
      <c r="Z81" s="84">
        <f t="shared" ref="Z81" si="744">Y81/$C81</f>
        <v>0</v>
      </c>
      <c r="AA81" s="52"/>
      <c r="AB81" s="84">
        <f t="shared" ref="AB81" si="745">AA81/$C81</f>
        <v>0</v>
      </c>
      <c r="AC81" s="52">
        <f t="shared" si="655"/>
        <v>0</v>
      </c>
    </row>
    <row r="82" spans="1:29" x14ac:dyDescent="0.25">
      <c r="A82" s="39" t="s">
        <v>41</v>
      </c>
      <c r="B82" s="52">
        <v>5000</v>
      </c>
      <c r="C82" s="52">
        <v>3520.0058666666664</v>
      </c>
      <c r="E82" s="52"/>
      <c r="F82" s="84">
        <f t="shared" si="643"/>
        <v>0</v>
      </c>
      <c r="G82" s="52"/>
      <c r="H82" s="84">
        <f t="shared" si="644"/>
        <v>0</v>
      </c>
      <c r="I82" s="52"/>
      <c r="J82" s="84">
        <f t="shared" ref="J82" si="746">I82/$C82</f>
        <v>0</v>
      </c>
      <c r="K82" s="52"/>
      <c r="L82" s="84">
        <f t="shared" ref="L82" si="747">K82/$C82</f>
        <v>0</v>
      </c>
      <c r="M82" s="52"/>
      <c r="N82" s="84">
        <f t="shared" ref="N82" si="748">M82/$C82</f>
        <v>0</v>
      </c>
      <c r="O82" s="52"/>
      <c r="P82" s="84">
        <f t="shared" ref="P82" si="749">O82/$C82</f>
        <v>0</v>
      </c>
      <c r="Q82" s="52"/>
      <c r="R82" s="84">
        <f t="shared" ref="R82" si="750">Q82/$C82</f>
        <v>0</v>
      </c>
      <c r="S82" s="52"/>
      <c r="T82" s="84">
        <f t="shared" ref="T82" si="751">S82/$C82</f>
        <v>0</v>
      </c>
      <c r="U82" s="52"/>
      <c r="V82" s="84">
        <f t="shared" ref="V82" si="752">U82/$C82</f>
        <v>0</v>
      </c>
      <c r="W82" s="52"/>
      <c r="X82" s="84">
        <f t="shared" ref="X82" si="753">W82/$C82</f>
        <v>0</v>
      </c>
      <c r="Y82" s="52"/>
      <c r="Z82" s="84">
        <f t="shared" ref="Z82" si="754">Y82/$C82</f>
        <v>0</v>
      </c>
      <c r="AA82" s="52"/>
      <c r="AB82" s="84">
        <f t="shared" ref="AB82" si="755">AA82/$C82</f>
        <v>0</v>
      </c>
      <c r="AC82" s="52">
        <f t="shared" si="655"/>
        <v>0</v>
      </c>
    </row>
    <row r="83" spans="1:29" x14ac:dyDescent="0.25">
      <c r="A83" s="39" t="s">
        <v>42</v>
      </c>
      <c r="B83" s="52">
        <v>3138.6441000000004</v>
      </c>
      <c r="C83" s="52">
        <v>6105.1686666666665</v>
      </c>
      <c r="E83" s="52"/>
      <c r="F83" s="84">
        <f t="shared" si="643"/>
        <v>0</v>
      </c>
      <c r="G83" s="52"/>
      <c r="H83" s="84">
        <f t="shared" si="644"/>
        <v>0</v>
      </c>
      <c r="I83" s="52"/>
      <c r="J83" s="84">
        <f t="shared" ref="J83" si="756">I83/$C83</f>
        <v>0</v>
      </c>
      <c r="K83" s="52"/>
      <c r="L83" s="84">
        <f t="shared" ref="L83" si="757">K83/$C83</f>
        <v>0</v>
      </c>
      <c r="M83" s="52"/>
      <c r="N83" s="84">
        <f t="shared" ref="N83" si="758">M83/$C83</f>
        <v>0</v>
      </c>
      <c r="O83" s="52"/>
      <c r="P83" s="84">
        <f t="shared" ref="P83" si="759">O83/$C83</f>
        <v>0</v>
      </c>
      <c r="Q83" s="52"/>
      <c r="R83" s="84">
        <f t="shared" ref="R83" si="760">Q83/$C83</f>
        <v>0</v>
      </c>
      <c r="S83" s="52"/>
      <c r="T83" s="84">
        <f t="shared" ref="T83" si="761">S83/$C83</f>
        <v>0</v>
      </c>
      <c r="U83" s="52"/>
      <c r="V83" s="84">
        <f t="shared" ref="V83" si="762">U83/$C83</f>
        <v>0</v>
      </c>
      <c r="W83" s="52"/>
      <c r="X83" s="84">
        <f t="shared" ref="X83" si="763">W83/$C83</f>
        <v>0</v>
      </c>
      <c r="Y83" s="52"/>
      <c r="Z83" s="84">
        <f t="shared" ref="Z83" si="764">Y83/$C83</f>
        <v>0</v>
      </c>
      <c r="AA83" s="52"/>
      <c r="AB83" s="84">
        <f t="shared" ref="AB83" si="765">AA83/$C83</f>
        <v>0</v>
      </c>
      <c r="AC83" s="52">
        <f t="shared" si="655"/>
        <v>0</v>
      </c>
    </row>
    <row r="84" spans="1:29" x14ac:dyDescent="0.25">
      <c r="A84" s="40" t="s">
        <v>154</v>
      </c>
      <c r="B84" s="52">
        <v>3211.6887000000002</v>
      </c>
      <c r="C84" s="52">
        <v>2055.0969999999998</v>
      </c>
      <c r="E84" s="52"/>
      <c r="F84" s="84">
        <f t="shared" si="643"/>
        <v>0</v>
      </c>
      <c r="G84" s="52"/>
      <c r="H84" s="84">
        <f t="shared" si="644"/>
        <v>0</v>
      </c>
      <c r="I84" s="52"/>
      <c r="J84" s="84">
        <f t="shared" ref="J84" si="766">I84/$C84</f>
        <v>0</v>
      </c>
      <c r="K84" s="52"/>
      <c r="L84" s="84">
        <f t="shared" ref="L84" si="767">K84/$C84</f>
        <v>0</v>
      </c>
      <c r="M84" s="52"/>
      <c r="N84" s="84">
        <f t="shared" ref="N84" si="768">M84/$C84</f>
        <v>0</v>
      </c>
      <c r="O84" s="52"/>
      <c r="P84" s="84">
        <f t="shared" ref="P84" si="769">O84/$C84</f>
        <v>0</v>
      </c>
      <c r="Q84" s="52"/>
      <c r="R84" s="84">
        <f t="shared" ref="R84" si="770">Q84/$C84</f>
        <v>0</v>
      </c>
      <c r="S84" s="52"/>
      <c r="T84" s="84">
        <f t="shared" ref="T84" si="771">S84/$C84</f>
        <v>0</v>
      </c>
      <c r="U84" s="52"/>
      <c r="V84" s="84">
        <f t="shared" ref="V84" si="772">U84/$C84</f>
        <v>0</v>
      </c>
      <c r="W84" s="52"/>
      <c r="X84" s="84">
        <f t="shared" ref="X84" si="773">W84/$C84</f>
        <v>0</v>
      </c>
      <c r="Y84" s="52"/>
      <c r="Z84" s="84">
        <f t="shared" ref="Z84" si="774">Y84/$C84</f>
        <v>0</v>
      </c>
      <c r="AA84" s="52"/>
      <c r="AB84" s="84">
        <f t="shared" ref="AB84" si="775">AA84/$C84</f>
        <v>0</v>
      </c>
      <c r="AC84" s="52">
        <f t="shared" si="655"/>
        <v>0</v>
      </c>
    </row>
    <row r="85" spans="1:29" x14ac:dyDescent="0.25">
      <c r="A85" s="39" t="s">
        <v>155</v>
      </c>
      <c r="B85" s="52">
        <v>15000</v>
      </c>
      <c r="C85" s="52">
        <v>29548.489666666672</v>
      </c>
      <c r="E85" s="52"/>
      <c r="F85" s="84">
        <f t="shared" si="643"/>
        <v>0</v>
      </c>
      <c r="G85" s="52"/>
      <c r="H85" s="84">
        <f t="shared" si="644"/>
        <v>0</v>
      </c>
      <c r="I85" s="52"/>
      <c r="J85" s="84">
        <f t="shared" ref="J85" si="776">I85/$C85</f>
        <v>0</v>
      </c>
      <c r="K85" s="52"/>
      <c r="L85" s="84">
        <f t="shared" ref="L85" si="777">K85/$C85</f>
        <v>0</v>
      </c>
      <c r="M85" s="52"/>
      <c r="N85" s="84">
        <f t="shared" ref="N85" si="778">M85/$C85</f>
        <v>0</v>
      </c>
      <c r="O85" s="52"/>
      <c r="P85" s="84">
        <f t="shared" ref="P85" si="779">O85/$C85</f>
        <v>0</v>
      </c>
      <c r="Q85" s="52"/>
      <c r="R85" s="84">
        <f t="shared" ref="R85" si="780">Q85/$C85</f>
        <v>0</v>
      </c>
      <c r="S85" s="52"/>
      <c r="T85" s="84">
        <f t="shared" ref="T85" si="781">S85/$C85</f>
        <v>0</v>
      </c>
      <c r="U85" s="52"/>
      <c r="V85" s="84">
        <f t="shared" ref="V85" si="782">U85/$C85</f>
        <v>0</v>
      </c>
      <c r="W85" s="52"/>
      <c r="X85" s="84">
        <f t="shared" ref="X85" si="783">W85/$C85</f>
        <v>0</v>
      </c>
      <c r="Y85" s="52"/>
      <c r="Z85" s="84">
        <f t="shared" ref="Z85" si="784">Y85/$C85</f>
        <v>0</v>
      </c>
      <c r="AA85" s="52"/>
      <c r="AB85" s="84">
        <f t="shared" ref="AB85" si="785">AA85/$C85</f>
        <v>0</v>
      </c>
      <c r="AC85" s="52">
        <f t="shared" si="655"/>
        <v>0</v>
      </c>
    </row>
    <row r="86" spans="1:29" x14ac:dyDescent="0.25">
      <c r="A86" s="41" t="s">
        <v>43</v>
      </c>
      <c r="B86" s="52">
        <v>13912.5</v>
      </c>
      <c r="C86" s="52">
        <v>15675</v>
      </c>
      <c r="E86" s="52"/>
      <c r="F86" s="84">
        <f t="shared" si="643"/>
        <v>0</v>
      </c>
      <c r="G86" s="52"/>
      <c r="H86" s="84">
        <f t="shared" si="644"/>
        <v>0</v>
      </c>
      <c r="I86" s="52"/>
      <c r="J86" s="84">
        <f t="shared" ref="J86" si="786">I86/$C86</f>
        <v>0</v>
      </c>
      <c r="K86" s="52"/>
      <c r="L86" s="84">
        <f t="shared" ref="L86" si="787">K86/$C86</f>
        <v>0</v>
      </c>
      <c r="M86" s="52"/>
      <c r="N86" s="84">
        <f t="shared" ref="N86" si="788">M86/$C86</f>
        <v>0</v>
      </c>
      <c r="O86" s="52"/>
      <c r="P86" s="84">
        <f t="shared" ref="P86" si="789">O86/$C86</f>
        <v>0</v>
      </c>
      <c r="Q86" s="52"/>
      <c r="R86" s="84">
        <f t="shared" ref="R86" si="790">Q86/$C86</f>
        <v>0</v>
      </c>
      <c r="S86" s="52"/>
      <c r="T86" s="84">
        <f t="shared" ref="T86" si="791">S86/$C86</f>
        <v>0</v>
      </c>
      <c r="U86" s="52"/>
      <c r="V86" s="84">
        <f t="shared" ref="V86" si="792">U86/$C86</f>
        <v>0</v>
      </c>
      <c r="W86" s="52"/>
      <c r="X86" s="84">
        <f t="shared" ref="X86" si="793">W86/$C86</f>
        <v>0</v>
      </c>
      <c r="Y86" s="52"/>
      <c r="Z86" s="84">
        <f t="shared" ref="Z86" si="794">Y86/$C86</f>
        <v>0</v>
      </c>
      <c r="AA86" s="52"/>
      <c r="AB86" s="84">
        <f t="shared" ref="AB86" si="795">AA86/$C86</f>
        <v>0</v>
      </c>
      <c r="AC86" s="52">
        <f t="shared" si="655"/>
        <v>0</v>
      </c>
    </row>
    <row r="87" spans="1:29" x14ac:dyDescent="0.25">
      <c r="A87" s="50" t="s">
        <v>44</v>
      </c>
      <c r="B87" s="52">
        <v>5000</v>
      </c>
      <c r="C87" s="52"/>
      <c r="E87" s="52"/>
      <c r="F87" s="84" t="e">
        <f t="shared" si="643"/>
        <v>#DIV/0!</v>
      </c>
      <c r="G87" s="52"/>
      <c r="H87" s="84" t="e">
        <f t="shared" si="644"/>
        <v>#DIV/0!</v>
      </c>
      <c r="I87" s="52"/>
      <c r="J87" s="84" t="e">
        <f t="shared" ref="J87" si="796">I87/$C87</f>
        <v>#DIV/0!</v>
      </c>
      <c r="K87" s="52"/>
      <c r="L87" s="84" t="e">
        <f t="shared" ref="L87" si="797">K87/$C87</f>
        <v>#DIV/0!</v>
      </c>
      <c r="M87" s="52"/>
      <c r="N87" s="84" t="e">
        <f t="shared" ref="N87" si="798">M87/$C87</f>
        <v>#DIV/0!</v>
      </c>
      <c r="O87" s="52"/>
      <c r="P87" s="84" t="e">
        <f t="shared" ref="P87" si="799">O87/$C87</f>
        <v>#DIV/0!</v>
      </c>
      <c r="Q87" s="52"/>
      <c r="R87" s="84" t="e">
        <f t="shared" ref="R87" si="800">Q87/$C87</f>
        <v>#DIV/0!</v>
      </c>
      <c r="S87" s="52"/>
      <c r="T87" s="84" t="e">
        <f t="shared" ref="T87" si="801">S87/$C87</f>
        <v>#DIV/0!</v>
      </c>
      <c r="U87" s="52"/>
      <c r="V87" s="84" t="e">
        <f t="shared" ref="V87" si="802">U87/$C87</f>
        <v>#DIV/0!</v>
      </c>
      <c r="W87" s="52"/>
      <c r="X87" s="84" t="e">
        <f t="shared" ref="X87" si="803">W87/$C87</f>
        <v>#DIV/0!</v>
      </c>
      <c r="Y87" s="52"/>
      <c r="Z87" s="84" t="e">
        <f t="shared" ref="Z87" si="804">Y87/$C87</f>
        <v>#DIV/0!</v>
      </c>
      <c r="AA87" s="52"/>
      <c r="AB87" s="84" t="e">
        <f t="shared" ref="AB87" si="805">AA87/$C87</f>
        <v>#DIV/0!</v>
      </c>
      <c r="AC87" s="52">
        <f t="shared" si="655"/>
        <v>0</v>
      </c>
    </row>
    <row r="88" spans="1:29" x14ac:dyDescent="0.25">
      <c r="A88" s="37" t="s">
        <v>45</v>
      </c>
      <c r="B88" s="29">
        <v>205000</v>
      </c>
      <c r="C88" s="29">
        <v>181882.44771666668</v>
      </c>
      <c r="E88" s="29">
        <f>E89+E103</f>
        <v>0</v>
      </c>
      <c r="F88" s="86">
        <f t="shared" si="643"/>
        <v>0</v>
      </c>
      <c r="G88" s="29">
        <f>G89+G103</f>
        <v>0</v>
      </c>
      <c r="H88" s="86">
        <f t="shared" si="644"/>
        <v>0</v>
      </c>
      <c r="I88" s="29">
        <f>I89+I103</f>
        <v>0</v>
      </c>
      <c r="J88" s="86">
        <f t="shared" ref="J88" si="806">I88/$C88</f>
        <v>0</v>
      </c>
      <c r="K88" s="29">
        <f>K89+K103</f>
        <v>0</v>
      </c>
      <c r="L88" s="86">
        <f t="shared" ref="L88" si="807">K88/$C88</f>
        <v>0</v>
      </c>
      <c r="M88" s="29">
        <f>M89+M103</f>
        <v>0</v>
      </c>
      <c r="N88" s="86">
        <f t="shared" ref="N88" si="808">M88/$C88</f>
        <v>0</v>
      </c>
      <c r="O88" s="29">
        <f>O89+O103</f>
        <v>0</v>
      </c>
      <c r="P88" s="86">
        <f t="shared" ref="P88" si="809">O88/$C88</f>
        <v>0</v>
      </c>
      <c r="Q88" s="29">
        <f>Q89+Q103</f>
        <v>0</v>
      </c>
      <c r="R88" s="86">
        <f t="shared" ref="R88" si="810">Q88/$C88</f>
        <v>0</v>
      </c>
      <c r="S88" s="29">
        <f>S89+S103</f>
        <v>0</v>
      </c>
      <c r="T88" s="86">
        <f t="shared" ref="T88" si="811">S88/$C88</f>
        <v>0</v>
      </c>
      <c r="U88" s="29">
        <f>U89+U103</f>
        <v>0</v>
      </c>
      <c r="V88" s="86">
        <f t="shared" ref="V88" si="812">U88/$C88</f>
        <v>0</v>
      </c>
      <c r="W88" s="29">
        <f>W89+W103</f>
        <v>0</v>
      </c>
      <c r="X88" s="86">
        <f t="shared" ref="X88" si="813">W88/$C88</f>
        <v>0</v>
      </c>
      <c r="Y88" s="29">
        <f>Y89+Y103</f>
        <v>0</v>
      </c>
      <c r="Z88" s="86">
        <f t="shared" ref="Z88" si="814">Y88/$C88</f>
        <v>0</v>
      </c>
      <c r="AA88" s="29">
        <f>AA89+AA103</f>
        <v>0</v>
      </c>
      <c r="AB88" s="86">
        <f t="shared" ref="AB88" si="815">AA88/$C88</f>
        <v>0</v>
      </c>
      <c r="AC88" s="29">
        <f t="shared" si="655"/>
        <v>0</v>
      </c>
    </row>
    <row r="89" spans="1:29" x14ac:dyDescent="0.25">
      <c r="A89" s="38" t="s">
        <v>46</v>
      </c>
      <c r="B89" s="30">
        <v>205000</v>
      </c>
      <c r="C89" s="30">
        <v>163796.41675</v>
      </c>
      <c r="E89" s="30">
        <f>SUM(E90:E102)</f>
        <v>0</v>
      </c>
      <c r="F89" s="87">
        <f t="shared" si="643"/>
        <v>0</v>
      </c>
      <c r="G89" s="30">
        <f>SUM(G90:G102)</f>
        <v>0</v>
      </c>
      <c r="H89" s="87">
        <f t="shared" si="644"/>
        <v>0</v>
      </c>
      <c r="I89" s="30">
        <f>SUM(I90:I102)</f>
        <v>0</v>
      </c>
      <c r="J89" s="87">
        <f t="shared" ref="J89" si="816">I89/$C89</f>
        <v>0</v>
      </c>
      <c r="K89" s="30">
        <f>SUM(K90:K102)</f>
        <v>0</v>
      </c>
      <c r="L89" s="87">
        <f t="shared" ref="L89" si="817">K89/$C89</f>
        <v>0</v>
      </c>
      <c r="M89" s="30">
        <f>SUM(M90:M102)</f>
        <v>0</v>
      </c>
      <c r="N89" s="87">
        <f t="shared" ref="N89" si="818">M89/$C89</f>
        <v>0</v>
      </c>
      <c r="O89" s="30">
        <f>SUM(O90:O102)</f>
        <v>0</v>
      </c>
      <c r="P89" s="87">
        <f t="shared" ref="P89" si="819">O89/$C89</f>
        <v>0</v>
      </c>
      <c r="Q89" s="30">
        <f>SUM(Q90:Q102)</f>
        <v>0</v>
      </c>
      <c r="R89" s="87">
        <f t="shared" ref="R89" si="820">Q89/$C89</f>
        <v>0</v>
      </c>
      <c r="S89" s="30">
        <f>SUM(S90:S102)</f>
        <v>0</v>
      </c>
      <c r="T89" s="87">
        <f t="shared" ref="T89" si="821">S89/$C89</f>
        <v>0</v>
      </c>
      <c r="U89" s="30">
        <f>SUM(U90:U102)</f>
        <v>0</v>
      </c>
      <c r="V89" s="87">
        <f t="shared" ref="V89" si="822">U89/$C89</f>
        <v>0</v>
      </c>
      <c r="W89" s="30">
        <f>SUM(W90:W102)</f>
        <v>0</v>
      </c>
      <c r="X89" s="87">
        <f t="shared" ref="X89" si="823">W89/$C89</f>
        <v>0</v>
      </c>
      <c r="Y89" s="30">
        <f>SUM(Y90:Y102)</f>
        <v>0</v>
      </c>
      <c r="Z89" s="87">
        <f t="shared" ref="Z89" si="824">Y89/$C89</f>
        <v>0</v>
      </c>
      <c r="AA89" s="30">
        <f>SUM(AA90:AA102)</f>
        <v>0</v>
      </c>
      <c r="AB89" s="87">
        <f t="shared" ref="AB89" si="825">AA89/$C89</f>
        <v>0</v>
      </c>
      <c r="AC89" s="30">
        <f t="shared" si="655"/>
        <v>0</v>
      </c>
    </row>
    <row r="90" spans="1:29" x14ac:dyDescent="0.25">
      <c r="A90" s="50" t="s">
        <v>47</v>
      </c>
      <c r="B90" s="52">
        <v>75000</v>
      </c>
      <c r="C90" s="52">
        <v>74601.3796</v>
      </c>
      <c r="E90" s="52"/>
      <c r="F90" s="84">
        <f t="shared" si="643"/>
        <v>0</v>
      </c>
      <c r="G90" s="52"/>
      <c r="H90" s="84">
        <f t="shared" si="644"/>
        <v>0</v>
      </c>
      <c r="I90" s="52"/>
      <c r="J90" s="84">
        <f t="shared" ref="J90" si="826">I90/$C90</f>
        <v>0</v>
      </c>
      <c r="K90" s="52"/>
      <c r="L90" s="84">
        <f t="shared" ref="L90" si="827">K90/$C90</f>
        <v>0</v>
      </c>
      <c r="M90" s="52"/>
      <c r="N90" s="84">
        <f t="shared" ref="N90" si="828">M90/$C90</f>
        <v>0</v>
      </c>
      <c r="O90" s="52"/>
      <c r="P90" s="84">
        <f t="shared" ref="P90" si="829">O90/$C90</f>
        <v>0</v>
      </c>
      <c r="Q90" s="52"/>
      <c r="R90" s="84">
        <f t="shared" ref="R90" si="830">Q90/$C90</f>
        <v>0</v>
      </c>
      <c r="S90" s="52"/>
      <c r="T90" s="84">
        <f t="shared" ref="T90" si="831">S90/$C90</f>
        <v>0</v>
      </c>
      <c r="U90" s="52"/>
      <c r="V90" s="84">
        <f t="shared" ref="V90" si="832">U90/$C90</f>
        <v>0</v>
      </c>
      <c r="W90" s="52"/>
      <c r="X90" s="84">
        <f t="shared" ref="X90" si="833">W90/$C90</f>
        <v>0</v>
      </c>
      <c r="Y90" s="52"/>
      <c r="Z90" s="84">
        <f t="shared" ref="Z90" si="834">Y90/$C90</f>
        <v>0</v>
      </c>
      <c r="AA90" s="52"/>
      <c r="AB90" s="84">
        <f t="shared" ref="AB90" si="835">AA90/$C90</f>
        <v>0</v>
      </c>
      <c r="AC90" s="52">
        <f t="shared" si="655"/>
        <v>0</v>
      </c>
    </row>
    <row r="91" spans="1:29" x14ac:dyDescent="0.25">
      <c r="A91" s="50" t="s">
        <v>48</v>
      </c>
      <c r="B91" s="52">
        <v>15000</v>
      </c>
      <c r="C91" s="52">
        <v>22195.03715</v>
      </c>
      <c r="E91" s="52"/>
      <c r="F91" s="84">
        <f t="shared" si="643"/>
        <v>0</v>
      </c>
      <c r="G91" s="52"/>
      <c r="H91" s="84">
        <f t="shared" si="644"/>
        <v>0</v>
      </c>
      <c r="I91" s="52"/>
      <c r="J91" s="84">
        <f t="shared" ref="J91" si="836">I91/$C91</f>
        <v>0</v>
      </c>
      <c r="K91" s="52"/>
      <c r="L91" s="84">
        <f t="shared" ref="L91" si="837">K91/$C91</f>
        <v>0</v>
      </c>
      <c r="M91" s="52"/>
      <c r="N91" s="84">
        <f t="shared" ref="N91" si="838">M91/$C91</f>
        <v>0</v>
      </c>
      <c r="O91" s="52"/>
      <c r="P91" s="84">
        <f t="shared" ref="P91" si="839">O91/$C91</f>
        <v>0</v>
      </c>
      <c r="Q91" s="52"/>
      <c r="R91" s="84">
        <f t="shared" ref="R91" si="840">Q91/$C91</f>
        <v>0</v>
      </c>
      <c r="S91" s="52"/>
      <c r="T91" s="84">
        <f t="shared" ref="T91" si="841">S91/$C91</f>
        <v>0</v>
      </c>
      <c r="U91" s="52"/>
      <c r="V91" s="84">
        <f t="shared" ref="V91" si="842">U91/$C91</f>
        <v>0</v>
      </c>
      <c r="W91" s="52"/>
      <c r="X91" s="84">
        <f t="shared" ref="X91" si="843">W91/$C91</f>
        <v>0</v>
      </c>
      <c r="Y91" s="52"/>
      <c r="Z91" s="84">
        <f t="shared" ref="Z91" si="844">Y91/$C91</f>
        <v>0</v>
      </c>
      <c r="AA91" s="52"/>
      <c r="AB91" s="84">
        <f t="shared" ref="AB91" si="845">AA91/$C91</f>
        <v>0</v>
      </c>
      <c r="AC91" s="52">
        <f t="shared" si="655"/>
        <v>0</v>
      </c>
    </row>
    <row r="92" spans="1:29" x14ac:dyDescent="0.25">
      <c r="A92" s="39" t="s">
        <v>121</v>
      </c>
      <c r="B92" s="52">
        <v>5000</v>
      </c>
      <c r="C92" s="52">
        <v>2500</v>
      </c>
      <c r="E92" s="52"/>
      <c r="F92" s="84">
        <f t="shared" si="643"/>
        <v>0</v>
      </c>
      <c r="G92" s="52"/>
      <c r="H92" s="84">
        <f t="shared" si="644"/>
        <v>0</v>
      </c>
      <c r="I92" s="52"/>
      <c r="J92" s="84">
        <f t="shared" ref="J92" si="846">I92/$C92</f>
        <v>0</v>
      </c>
      <c r="K92" s="52"/>
      <c r="L92" s="84">
        <f t="shared" ref="L92" si="847">K92/$C92</f>
        <v>0</v>
      </c>
      <c r="M92" s="52"/>
      <c r="N92" s="84">
        <f t="shared" ref="N92" si="848">M92/$C92</f>
        <v>0</v>
      </c>
      <c r="O92" s="52"/>
      <c r="P92" s="84">
        <f t="shared" ref="P92" si="849">O92/$C92</f>
        <v>0</v>
      </c>
      <c r="Q92" s="52"/>
      <c r="R92" s="84">
        <f t="shared" ref="R92" si="850">Q92/$C92</f>
        <v>0</v>
      </c>
      <c r="S92" s="52"/>
      <c r="T92" s="84">
        <f t="shared" ref="T92" si="851">S92/$C92</f>
        <v>0</v>
      </c>
      <c r="U92" s="52"/>
      <c r="V92" s="84">
        <f t="shared" ref="V92" si="852">U92/$C92</f>
        <v>0</v>
      </c>
      <c r="W92" s="52"/>
      <c r="X92" s="84">
        <f t="shared" ref="X92" si="853">W92/$C92</f>
        <v>0</v>
      </c>
      <c r="Y92" s="52"/>
      <c r="Z92" s="84">
        <f t="shared" ref="Z92" si="854">Y92/$C92</f>
        <v>0</v>
      </c>
      <c r="AA92" s="52"/>
      <c r="AB92" s="84">
        <f t="shared" ref="AB92" si="855">AA92/$C92</f>
        <v>0</v>
      </c>
      <c r="AC92" s="52">
        <f t="shared" si="655"/>
        <v>0</v>
      </c>
    </row>
    <row r="93" spans="1:29" x14ac:dyDescent="0.25">
      <c r="A93" s="50" t="s">
        <v>49</v>
      </c>
      <c r="B93" s="52">
        <v>16500</v>
      </c>
      <c r="C93" s="69">
        <v>10000</v>
      </c>
      <c r="E93" s="69"/>
      <c r="F93" s="85">
        <f t="shared" si="643"/>
        <v>0</v>
      </c>
      <c r="G93" s="69"/>
      <c r="H93" s="85">
        <f t="shared" si="644"/>
        <v>0</v>
      </c>
      <c r="I93" s="69"/>
      <c r="J93" s="85">
        <f t="shared" ref="J93" si="856">I93/$C93</f>
        <v>0</v>
      </c>
      <c r="K93" s="69"/>
      <c r="L93" s="85">
        <f t="shared" ref="L93" si="857">K93/$C93</f>
        <v>0</v>
      </c>
      <c r="M93" s="69"/>
      <c r="N93" s="85">
        <f t="shared" ref="N93" si="858">M93/$C93</f>
        <v>0</v>
      </c>
      <c r="O93" s="69"/>
      <c r="P93" s="85">
        <f t="shared" ref="P93" si="859">O93/$C93</f>
        <v>0</v>
      </c>
      <c r="Q93" s="69"/>
      <c r="R93" s="85">
        <f t="shared" ref="R93" si="860">Q93/$C93</f>
        <v>0</v>
      </c>
      <c r="S93" s="69"/>
      <c r="T93" s="85">
        <f t="shared" ref="T93" si="861">S93/$C93</f>
        <v>0</v>
      </c>
      <c r="U93" s="69"/>
      <c r="V93" s="85">
        <f t="shared" ref="V93" si="862">U93/$C93</f>
        <v>0</v>
      </c>
      <c r="W93" s="69"/>
      <c r="X93" s="85">
        <f t="shared" ref="X93" si="863">W93/$C93</f>
        <v>0</v>
      </c>
      <c r="Y93" s="69"/>
      <c r="Z93" s="85">
        <f t="shared" ref="Z93" si="864">Y93/$C93</f>
        <v>0</v>
      </c>
      <c r="AA93" s="69"/>
      <c r="AB93" s="85">
        <f t="shared" ref="AB93" si="865">AA93/$C93</f>
        <v>0</v>
      </c>
      <c r="AC93" s="69">
        <f t="shared" si="655"/>
        <v>0</v>
      </c>
    </row>
    <row r="94" spans="1:29" x14ac:dyDescent="0.25">
      <c r="A94" s="50" t="s">
        <v>50</v>
      </c>
      <c r="B94" s="52">
        <v>33000</v>
      </c>
      <c r="C94" s="69">
        <v>20000</v>
      </c>
      <c r="E94" s="69"/>
      <c r="F94" s="85">
        <f t="shared" si="643"/>
        <v>0</v>
      </c>
      <c r="G94" s="69"/>
      <c r="H94" s="85">
        <f t="shared" si="644"/>
        <v>0</v>
      </c>
      <c r="I94" s="69"/>
      <c r="J94" s="85">
        <f t="shared" ref="J94" si="866">I94/$C94</f>
        <v>0</v>
      </c>
      <c r="K94" s="69"/>
      <c r="L94" s="85">
        <f t="shared" ref="L94" si="867">K94/$C94</f>
        <v>0</v>
      </c>
      <c r="M94" s="69"/>
      <c r="N94" s="85">
        <f t="shared" ref="N94" si="868">M94/$C94</f>
        <v>0</v>
      </c>
      <c r="O94" s="69"/>
      <c r="P94" s="85">
        <f t="shared" ref="P94" si="869">O94/$C94</f>
        <v>0</v>
      </c>
      <c r="Q94" s="69"/>
      <c r="R94" s="85">
        <f t="shared" ref="R94" si="870">Q94/$C94</f>
        <v>0</v>
      </c>
      <c r="S94" s="69"/>
      <c r="T94" s="85">
        <f t="shared" ref="T94" si="871">S94/$C94</f>
        <v>0</v>
      </c>
      <c r="U94" s="69"/>
      <c r="V94" s="85">
        <f t="shared" ref="V94" si="872">U94/$C94</f>
        <v>0</v>
      </c>
      <c r="W94" s="69"/>
      <c r="X94" s="85">
        <f t="shared" ref="X94" si="873">W94/$C94</f>
        <v>0</v>
      </c>
      <c r="Y94" s="69"/>
      <c r="Z94" s="85">
        <f t="shared" ref="Z94" si="874">Y94/$C94</f>
        <v>0</v>
      </c>
      <c r="AA94" s="69"/>
      <c r="AB94" s="85">
        <f t="shared" ref="AB94" si="875">AA94/$C94</f>
        <v>0</v>
      </c>
      <c r="AC94" s="69">
        <f t="shared" si="655"/>
        <v>0</v>
      </c>
    </row>
    <row r="95" spans="1:29" x14ac:dyDescent="0.25">
      <c r="A95" s="50" t="s">
        <v>84</v>
      </c>
      <c r="B95" s="52">
        <v>2000</v>
      </c>
      <c r="C95" s="52">
        <v>2000</v>
      </c>
      <c r="E95" s="52"/>
      <c r="F95" s="84">
        <f t="shared" si="643"/>
        <v>0</v>
      </c>
      <c r="G95" s="52"/>
      <c r="H95" s="84">
        <f t="shared" si="644"/>
        <v>0</v>
      </c>
      <c r="I95" s="52"/>
      <c r="J95" s="84">
        <f t="shared" ref="J95" si="876">I95/$C95</f>
        <v>0</v>
      </c>
      <c r="K95" s="52"/>
      <c r="L95" s="84">
        <f t="shared" ref="L95" si="877">K95/$C95</f>
        <v>0</v>
      </c>
      <c r="M95" s="52"/>
      <c r="N95" s="84">
        <f t="shared" ref="N95" si="878">M95/$C95</f>
        <v>0</v>
      </c>
      <c r="O95" s="52"/>
      <c r="P95" s="84">
        <f t="shared" ref="P95" si="879">O95/$C95</f>
        <v>0</v>
      </c>
      <c r="Q95" s="52"/>
      <c r="R95" s="84">
        <f t="shared" ref="R95" si="880">Q95/$C95</f>
        <v>0</v>
      </c>
      <c r="S95" s="52"/>
      <c r="T95" s="84">
        <f t="shared" ref="T95" si="881">S95/$C95</f>
        <v>0</v>
      </c>
      <c r="U95" s="52"/>
      <c r="V95" s="84">
        <f t="shared" ref="V95" si="882">U95/$C95</f>
        <v>0</v>
      </c>
      <c r="W95" s="52"/>
      <c r="X95" s="84">
        <f t="shared" ref="X95" si="883">W95/$C95</f>
        <v>0</v>
      </c>
      <c r="Y95" s="52"/>
      <c r="Z95" s="84">
        <f t="shared" ref="Z95" si="884">Y95/$C95</f>
        <v>0</v>
      </c>
      <c r="AA95" s="52"/>
      <c r="AB95" s="84">
        <f t="shared" ref="AB95" si="885">AA95/$C95</f>
        <v>0</v>
      </c>
      <c r="AC95" s="52">
        <f t="shared" si="655"/>
        <v>0</v>
      </c>
    </row>
    <row r="96" spans="1:29" x14ac:dyDescent="0.25">
      <c r="A96" s="50" t="s">
        <v>85</v>
      </c>
      <c r="B96" s="52">
        <v>3000</v>
      </c>
      <c r="C96" s="52">
        <v>2000</v>
      </c>
      <c r="E96" s="52"/>
      <c r="F96" s="84">
        <f t="shared" si="643"/>
        <v>0</v>
      </c>
      <c r="G96" s="52"/>
      <c r="H96" s="84">
        <f t="shared" si="644"/>
        <v>0</v>
      </c>
      <c r="I96" s="52"/>
      <c r="J96" s="84">
        <f t="shared" ref="J96" si="886">I96/$C96</f>
        <v>0</v>
      </c>
      <c r="K96" s="52"/>
      <c r="L96" s="84">
        <f t="shared" ref="L96" si="887">K96/$C96</f>
        <v>0</v>
      </c>
      <c r="M96" s="52"/>
      <c r="N96" s="84">
        <f t="shared" ref="N96" si="888">M96/$C96</f>
        <v>0</v>
      </c>
      <c r="O96" s="52"/>
      <c r="P96" s="84">
        <f t="shared" ref="P96" si="889">O96/$C96</f>
        <v>0</v>
      </c>
      <c r="Q96" s="52"/>
      <c r="R96" s="84">
        <f t="shared" ref="R96" si="890">Q96/$C96</f>
        <v>0</v>
      </c>
      <c r="S96" s="52"/>
      <c r="T96" s="84">
        <f t="shared" ref="T96" si="891">S96/$C96</f>
        <v>0</v>
      </c>
      <c r="U96" s="52"/>
      <c r="V96" s="84">
        <f t="shared" ref="V96" si="892">U96/$C96</f>
        <v>0</v>
      </c>
      <c r="W96" s="52"/>
      <c r="X96" s="84">
        <f t="shared" ref="X96" si="893">W96/$C96</f>
        <v>0</v>
      </c>
      <c r="Y96" s="52"/>
      <c r="Z96" s="84">
        <f t="shared" ref="Z96" si="894">Y96/$C96</f>
        <v>0</v>
      </c>
      <c r="AA96" s="52"/>
      <c r="AB96" s="84">
        <f t="shared" ref="AB96" si="895">AA96/$C96</f>
        <v>0</v>
      </c>
      <c r="AC96" s="52">
        <f t="shared" si="655"/>
        <v>0</v>
      </c>
    </row>
    <row r="97" spans="1:29" x14ac:dyDescent="0.25">
      <c r="A97" s="39" t="s">
        <v>86</v>
      </c>
      <c r="B97" s="52">
        <v>1500</v>
      </c>
      <c r="C97" s="52">
        <v>1500</v>
      </c>
      <c r="E97" s="52"/>
      <c r="F97" s="84">
        <f t="shared" si="643"/>
        <v>0</v>
      </c>
      <c r="G97" s="52"/>
      <c r="H97" s="84">
        <f t="shared" si="644"/>
        <v>0</v>
      </c>
      <c r="I97" s="52"/>
      <c r="J97" s="84">
        <f t="shared" ref="J97" si="896">I97/$C97</f>
        <v>0</v>
      </c>
      <c r="K97" s="52"/>
      <c r="L97" s="84">
        <f t="shared" ref="L97" si="897">K97/$C97</f>
        <v>0</v>
      </c>
      <c r="M97" s="52"/>
      <c r="N97" s="84">
        <f t="shared" ref="N97" si="898">M97/$C97</f>
        <v>0</v>
      </c>
      <c r="O97" s="52"/>
      <c r="P97" s="84">
        <f t="shared" ref="P97" si="899">O97/$C97</f>
        <v>0</v>
      </c>
      <c r="Q97" s="52"/>
      <c r="R97" s="84">
        <f t="shared" ref="R97" si="900">Q97/$C97</f>
        <v>0</v>
      </c>
      <c r="S97" s="52"/>
      <c r="T97" s="84">
        <f t="shared" ref="T97" si="901">S97/$C97</f>
        <v>0</v>
      </c>
      <c r="U97" s="52"/>
      <c r="V97" s="84">
        <f t="shared" ref="V97" si="902">U97/$C97</f>
        <v>0</v>
      </c>
      <c r="W97" s="52"/>
      <c r="X97" s="84">
        <f t="shared" ref="X97" si="903">W97/$C97</f>
        <v>0</v>
      </c>
      <c r="Y97" s="52"/>
      <c r="Z97" s="84">
        <f t="shared" ref="Z97" si="904">Y97/$C97</f>
        <v>0</v>
      </c>
      <c r="AA97" s="52"/>
      <c r="AB97" s="84">
        <f t="shared" ref="AB97" si="905">AA97/$C97</f>
        <v>0</v>
      </c>
      <c r="AC97" s="52">
        <f t="shared" si="655"/>
        <v>0</v>
      </c>
    </row>
    <row r="98" spans="1:29" x14ac:dyDescent="0.25">
      <c r="A98" s="39" t="s">
        <v>87</v>
      </c>
      <c r="B98" s="52">
        <v>2000</v>
      </c>
      <c r="C98" s="52">
        <v>2000</v>
      </c>
      <c r="E98" s="52"/>
      <c r="F98" s="84">
        <f t="shared" si="643"/>
        <v>0</v>
      </c>
      <c r="G98" s="52"/>
      <c r="H98" s="84">
        <f t="shared" si="644"/>
        <v>0</v>
      </c>
      <c r="I98" s="52"/>
      <c r="J98" s="84">
        <f t="shared" ref="J98" si="906">I98/$C98</f>
        <v>0</v>
      </c>
      <c r="K98" s="52"/>
      <c r="L98" s="84">
        <f t="shared" ref="L98" si="907">K98/$C98</f>
        <v>0</v>
      </c>
      <c r="M98" s="52"/>
      <c r="N98" s="84">
        <f t="shared" ref="N98" si="908">M98/$C98</f>
        <v>0</v>
      </c>
      <c r="O98" s="52"/>
      <c r="P98" s="84">
        <f t="shared" ref="P98" si="909">O98/$C98</f>
        <v>0</v>
      </c>
      <c r="Q98" s="52"/>
      <c r="R98" s="84">
        <f t="shared" ref="R98" si="910">Q98/$C98</f>
        <v>0</v>
      </c>
      <c r="S98" s="52"/>
      <c r="T98" s="84">
        <f t="shared" ref="T98" si="911">S98/$C98</f>
        <v>0</v>
      </c>
      <c r="U98" s="52"/>
      <c r="V98" s="84">
        <f t="shared" ref="V98" si="912">U98/$C98</f>
        <v>0</v>
      </c>
      <c r="W98" s="52"/>
      <c r="X98" s="84">
        <f t="shared" ref="X98" si="913">W98/$C98</f>
        <v>0</v>
      </c>
      <c r="Y98" s="52"/>
      <c r="Z98" s="84">
        <f t="shared" ref="Z98" si="914">Y98/$C98</f>
        <v>0</v>
      </c>
      <c r="AA98" s="52"/>
      <c r="AB98" s="84">
        <f t="shared" ref="AB98" si="915">AA98/$C98</f>
        <v>0</v>
      </c>
      <c r="AC98" s="52">
        <f t="shared" si="655"/>
        <v>0</v>
      </c>
    </row>
    <row r="99" spans="1:29" x14ac:dyDescent="0.25">
      <c r="A99" s="39" t="s">
        <v>88</v>
      </c>
      <c r="B99" s="52">
        <v>2000</v>
      </c>
      <c r="C99" s="52">
        <v>2000</v>
      </c>
      <c r="E99" s="52"/>
      <c r="F99" s="84">
        <f t="shared" si="643"/>
        <v>0</v>
      </c>
      <c r="G99" s="52"/>
      <c r="H99" s="84">
        <f t="shared" si="644"/>
        <v>0</v>
      </c>
      <c r="I99" s="52"/>
      <c r="J99" s="84">
        <f t="shared" ref="J99" si="916">I99/$C99</f>
        <v>0</v>
      </c>
      <c r="K99" s="52"/>
      <c r="L99" s="84">
        <f t="shared" ref="L99" si="917">K99/$C99</f>
        <v>0</v>
      </c>
      <c r="M99" s="52"/>
      <c r="N99" s="84">
        <f t="shared" ref="N99" si="918">M99/$C99</f>
        <v>0</v>
      </c>
      <c r="O99" s="52"/>
      <c r="P99" s="84">
        <f t="shared" ref="P99" si="919">O99/$C99</f>
        <v>0</v>
      </c>
      <c r="Q99" s="52"/>
      <c r="R99" s="84">
        <f t="shared" ref="R99" si="920">Q99/$C99</f>
        <v>0</v>
      </c>
      <c r="S99" s="52"/>
      <c r="T99" s="84">
        <f t="shared" ref="T99" si="921">S99/$C99</f>
        <v>0</v>
      </c>
      <c r="U99" s="52"/>
      <c r="V99" s="84">
        <f t="shared" ref="V99" si="922">U99/$C99</f>
        <v>0</v>
      </c>
      <c r="W99" s="52"/>
      <c r="X99" s="84">
        <f t="shared" ref="X99" si="923">W99/$C99</f>
        <v>0</v>
      </c>
      <c r="Y99" s="52"/>
      <c r="Z99" s="84">
        <f t="shared" ref="Z99" si="924">Y99/$C99</f>
        <v>0</v>
      </c>
      <c r="AA99" s="52"/>
      <c r="AB99" s="84">
        <f t="shared" ref="AB99" si="925">AA99/$C99</f>
        <v>0</v>
      </c>
      <c r="AC99" s="52">
        <f t="shared" si="655"/>
        <v>0</v>
      </c>
    </row>
    <row r="100" spans="1:29" x14ac:dyDescent="0.25">
      <c r="A100" s="50" t="s">
        <v>89</v>
      </c>
      <c r="B100" s="52">
        <v>5000</v>
      </c>
      <c r="C100" s="52">
        <v>5000</v>
      </c>
      <c r="E100" s="52"/>
      <c r="F100" s="84">
        <f t="shared" si="643"/>
        <v>0</v>
      </c>
      <c r="G100" s="52"/>
      <c r="H100" s="84">
        <f t="shared" si="644"/>
        <v>0</v>
      </c>
      <c r="I100" s="52"/>
      <c r="J100" s="84">
        <f t="shared" ref="J100" si="926">I100/$C100</f>
        <v>0</v>
      </c>
      <c r="K100" s="52"/>
      <c r="L100" s="84">
        <f t="shared" ref="L100" si="927">K100/$C100</f>
        <v>0</v>
      </c>
      <c r="M100" s="52"/>
      <c r="N100" s="84">
        <f t="shared" ref="N100" si="928">M100/$C100</f>
        <v>0</v>
      </c>
      <c r="O100" s="52"/>
      <c r="P100" s="84">
        <f t="shared" ref="P100" si="929">O100/$C100</f>
        <v>0</v>
      </c>
      <c r="Q100" s="52"/>
      <c r="R100" s="84">
        <f t="shared" ref="R100" si="930">Q100/$C100</f>
        <v>0</v>
      </c>
      <c r="S100" s="52"/>
      <c r="T100" s="84">
        <f t="shared" ref="T100" si="931">S100/$C100</f>
        <v>0</v>
      </c>
      <c r="U100" s="52"/>
      <c r="V100" s="84">
        <f t="shared" ref="V100" si="932">U100/$C100</f>
        <v>0</v>
      </c>
      <c r="W100" s="52"/>
      <c r="X100" s="84">
        <f t="shared" ref="X100" si="933">W100/$C100</f>
        <v>0</v>
      </c>
      <c r="Y100" s="52"/>
      <c r="Z100" s="84">
        <f t="shared" ref="Z100" si="934">Y100/$C100</f>
        <v>0</v>
      </c>
      <c r="AA100" s="52"/>
      <c r="AB100" s="84">
        <f t="shared" ref="AB100" si="935">AA100/$C100</f>
        <v>0</v>
      </c>
      <c r="AC100" s="52">
        <f t="shared" si="655"/>
        <v>0</v>
      </c>
    </row>
    <row r="101" spans="1:29" x14ac:dyDescent="0.25">
      <c r="A101" s="39" t="s">
        <v>119</v>
      </c>
      <c r="B101" s="52">
        <v>5000</v>
      </c>
      <c r="C101" s="52">
        <v>2000</v>
      </c>
      <c r="E101" s="52"/>
      <c r="F101" s="84">
        <f t="shared" si="643"/>
        <v>0</v>
      </c>
      <c r="G101" s="52"/>
      <c r="H101" s="84">
        <f t="shared" si="644"/>
        <v>0</v>
      </c>
      <c r="I101" s="52"/>
      <c r="J101" s="84">
        <f t="shared" ref="J101" si="936">I101/$C101</f>
        <v>0</v>
      </c>
      <c r="K101" s="52"/>
      <c r="L101" s="84">
        <f t="shared" ref="L101" si="937">K101/$C101</f>
        <v>0</v>
      </c>
      <c r="M101" s="52"/>
      <c r="N101" s="84">
        <f t="shared" ref="N101" si="938">M101/$C101</f>
        <v>0</v>
      </c>
      <c r="O101" s="52"/>
      <c r="P101" s="84">
        <f t="shared" ref="P101" si="939">O101/$C101</f>
        <v>0</v>
      </c>
      <c r="Q101" s="52"/>
      <c r="R101" s="84">
        <f t="shared" ref="R101" si="940">Q101/$C101</f>
        <v>0</v>
      </c>
      <c r="S101" s="52"/>
      <c r="T101" s="84">
        <f t="shared" ref="T101" si="941">S101/$C101</f>
        <v>0</v>
      </c>
      <c r="U101" s="52"/>
      <c r="V101" s="84">
        <f t="shared" ref="V101" si="942">U101/$C101</f>
        <v>0</v>
      </c>
      <c r="W101" s="52"/>
      <c r="X101" s="84">
        <f t="shared" ref="X101" si="943">W101/$C101</f>
        <v>0</v>
      </c>
      <c r="Y101" s="52"/>
      <c r="Z101" s="84">
        <f t="shared" ref="Z101" si="944">Y101/$C101</f>
        <v>0</v>
      </c>
      <c r="AA101" s="52"/>
      <c r="AB101" s="84">
        <f t="shared" ref="AB101" si="945">AA101/$C101</f>
        <v>0</v>
      </c>
      <c r="AC101" s="52">
        <f t="shared" si="655"/>
        <v>0</v>
      </c>
    </row>
    <row r="102" spans="1:29" x14ac:dyDescent="0.25">
      <c r="A102" s="39" t="s">
        <v>52</v>
      </c>
      <c r="B102" s="52">
        <v>40000</v>
      </c>
      <c r="C102" s="52">
        <v>18000</v>
      </c>
      <c r="E102" s="52"/>
      <c r="F102" s="84">
        <f t="shared" si="643"/>
        <v>0</v>
      </c>
      <c r="G102" s="52"/>
      <c r="H102" s="84">
        <f t="shared" si="644"/>
        <v>0</v>
      </c>
      <c r="I102" s="52"/>
      <c r="J102" s="84">
        <f t="shared" ref="J102" si="946">I102/$C102</f>
        <v>0</v>
      </c>
      <c r="K102" s="52"/>
      <c r="L102" s="84">
        <f t="shared" ref="L102" si="947">K102/$C102</f>
        <v>0</v>
      </c>
      <c r="M102" s="52"/>
      <c r="N102" s="84">
        <f t="shared" ref="N102" si="948">M102/$C102</f>
        <v>0</v>
      </c>
      <c r="O102" s="52"/>
      <c r="P102" s="84">
        <f t="shared" ref="P102" si="949">O102/$C102</f>
        <v>0</v>
      </c>
      <c r="Q102" s="52"/>
      <c r="R102" s="84">
        <f t="shared" ref="R102" si="950">Q102/$C102</f>
        <v>0</v>
      </c>
      <c r="S102" s="52"/>
      <c r="T102" s="84">
        <f t="shared" ref="T102" si="951">S102/$C102</f>
        <v>0</v>
      </c>
      <c r="U102" s="52"/>
      <c r="V102" s="84">
        <f t="shared" ref="V102" si="952">U102/$C102</f>
        <v>0</v>
      </c>
      <c r="W102" s="52"/>
      <c r="X102" s="84">
        <f t="shared" ref="X102" si="953">W102/$C102</f>
        <v>0</v>
      </c>
      <c r="Y102" s="52"/>
      <c r="Z102" s="84">
        <f t="shared" ref="Z102" si="954">Y102/$C102</f>
        <v>0</v>
      </c>
      <c r="AA102" s="52"/>
      <c r="AB102" s="84">
        <f t="shared" ref="AB102" si="955">AA102/$C102</f>
        <v>0</v>
      </c>
      <c r="AC102" s="52">
        <f t="shared" si="655"/>
        <v>0</v>
      </c>
    </row>
    <row r="103" spans="1:29" x14ac:dyDescent="0.25">
      <c r="A103" s="38" t="s">
        <v>53</v>
      </c>
      <c r="B103" s="30">
        <v>96846.117500000008</v>
      </c>
      <c r="C103" s="30">
        <v>18086.030966666665</v>
      </c>
      <c r="E103" s="30">
        <f>SUM(E104:E107)</f>
        <v>0</v>
      </c>
      <c r="F103" s="87">
        <f t="shared" si="643"/>
        <v>0</v>
      </c>
      <c r="G103" s="30">
        <f>SUM(G104:G107)</f>
        <v>0</v>
      </c>
      <c r="H103" s="87">
        <f t="shared" si="644"/>
        <v>0</v>
      </c>
      <c r="I103" s="30">
        <f>SUM(I104:I107)</f>
        <v>0</v>
      </c>
      <c r="J103" s="87">
        <f t="shared" ref="J103" si="956">I103/$C103</f>
        <v>0</v>
      </c>
      <c r="K103" s="30">
        <f>SUM(K104:K107)</f>
        <v>0</v>
      </c>
      <c r="L103" s="87">
        <f t="shared" ref="L103" si="957">K103/$C103</f>
        <v>0</v>
      </c>
      <c r="M103" s="30">
        <f>SUM(M104:M107)</f>
        <v>0</v>
      </c>
      <c r="N103" s="87">
        <f t="shared" ref="N103" si="958">M103/$C103</f>
        <v>0</v>
      </c>
      <c r="O103" s="30">
        <f>SUM(O104:O107)</f>
        <v>0</v>
      </c>
      <c r="P103" s="87">
        <f t="shared" ref="P103" si="959">O103/$C103</f>
        <v>0</v>
      </c>
      <c r="Q103" s="30">
        <f>SUM(Q104:Q107)</f>
        <v>0</v>
      </c>
      <c r="R103" s="87">
        <f t="shared" ref="R103" si="960">Q103/$C103</f>
        <v>0</v>
      </c>
      <c r="S103" s="30">
        <f>SUM(S104:S107)</f>
        <v>0</v>
      </c>
      <c r="T103" s="87">
        <f t="shared" ref="T103" si="961">S103/$C103</f>
        <v>0</v>
      </c>
      <c r="U103" s="30">
        <f>SUM(U104:U107)</f>
        <v>0</v>
      </c>
      <c r="V103" s="87">
        <f t="shared" ref="V103" si="962">U103/$C103</f>
        <v>0</v>
      </c>
      <c r="W103" s="30">
        <f>SUM(W104:W107)</f>
        <v>0</v>
      </c>
      <c r="X103" s="87">
        <f t="shared" ref="X103" si="963">W103/$C103</f>
        <v>0</v>
      </c>
      <c r="Y103" s="30">
        <f>SUM(Y104:Y107)</f>
        <v>0</v>
      </c>
      <c r="Z103" s="87">
        <f t="shared" ref="Z103" si="964">Y103/$C103</f>
        <v>0</v>
      </c>
      <c r="AA103" s="30">
        <f>SUM(AA104:AA107)</f>
        <v>0</v>
      </c>
      <c r="AB103" s="87">
        <f t="shared" ref="AB103" si="965">AA103/$C103</f>
        <v>0</v>
      </c>
      <c r="AC103" s="30">
        <f t="shared" si="655"/>
        <v>0</v>
      </c>
    </row>
    <row r="104" spans="1:29" x14ac:dyDescent="0.25">
      <c r="A104" s="41" t="s">
        <v>140</v>
      </c>
      <c r="B104" s="52">
        <v>7765.9575000000004</v>
      </c>
      <c r="C104" s="52">
        <v>6199.3022666666675</v>
      </c>
      <c r="E104" s="52"/>
      <c r="F104" s="84">
        <f t="shared" si="643"/>
        <v>0</v>
      </c>
      <c r="G104" s="52"/>
      <c r="H104" s="84">
        <f t="shared" si="644"/>
        <v>0</v>
      </c>
      <c r="I104" s="52"/>
      <c r="J104" s="84">
        <f t="shared" ref="J104" si="966">I104/$C104</f>
        <v>0</v>
      </c>
      <c r="K104" s="52"/>
      <c r="L104" s="84">
        <f t="shared" ref="L104" si="967">K104/$C104</f>
        <v>0</v>
      </c>
      <c r="M104" s="52"/>
      <c r="N104" s="84">
        <f t="shared" ref="N104" si="968">M104/$C104</f>
        <v>0</v>
      </c>
      <c r="O104" s="52"/>
      <c r="P104" s="84">
        <f t="shared" ref="P104" si="969">O104/$C104</f>
        <v>0</v>
      </c>
      <c r="Q104" s="52"/>
      <c r="R104" s="84">
        <f t="shared" ref="R104" si="970">Q104/$C104</f>
        <v>0</v>
      </c>
      <c r="S104" s="52"/>
      <c r="T104" s="84">
        <f t="shared" ref="T104" si="971">S104/$C104</f>
        <v>0</v>
      </c>
      <c r="U104" s="52"/>
      <c r="V104" s="84">
        <f t="shared" ref="V104" si="972">U104/$C104</f>
        <v>0</v>
      </c>
      <c r="W104" s="52"/>
      <c r="X104" s="84">
        <f t="shared" ref="X104" si="973">W104/$C104</f>
        <v>0</v>
      </c>
      <c r="Y104" s="52"/>
      <c r="Z104" s="84">
        <f t="shared" ref="Z104" si="974">Y104/$C104</f>
        <v>0</v>
      </c>
      <c r="AA104" s="52"/>
      <c r="AB104" s="84">
        <f t="shared" ref="AB104" si="975">AA104/$C104</f>
        <v>0</v>
      </c>
      <c r="AC104" s="52">
        <f t="shared" si="655"/>
        <v>0</v>
      </c>
    </row>
    <row r="105" spans="1:29" x14ac:dyDescent="0.25">
      <c r="A105" s="41" t="s">
        <v>137</v>
      </c>
      <c r="B105" s="52"/>
      <c r="C105" s="52">
        <v>2351.25</v>
      </c>
      <c r="E105" s="52"/>
      <c r="F105" s="84">
        <f t="shared" si="643"/>
        <v>0</v>
      </c>
      <c r="G105" s="52"/>
      <c r="H105" s="84">
        <f t="shared" si="644"/>
        <v>0</v>
      </c>
      <c r="I105" s="52"/>
      <c r="J105" s="84">
        <f t="shared" ref="J105" si="976">I105/$C105</f>
        <v>0</v>
      </c>
      <c r="K105" s="52"/>
      <c r="L105" s="84">
        <f t="shared" ref="L105" si="977">K105/$C105</f>
        <v>0</v>
      </c>
      <c r="M105" s="52"/>
      <c r="N105" s="84">
        <f t="shared" ref="N105" si="978">M105/$C105</f>
        <v>0</v>
      </c>
      <c r="O105" s="52"/>
      <c r="P105" s="84">
        <f t="shared" ref="P105" si="979">O105/$C105</f>
        <v>0</v>
      </c>
      <c r="Q105" s="52"/>
      <c r="R105" s="84">
        <f t="shared" ref="R105" si="980">Q105/$C105</f>
        <v>0</v>
      </c>
      <c r="S105" s="52"/>
      <c r="T105" s="84">
        <f t="shared" ref="T105" si="981">S105/$C105</f>
        <v>0</v>
      </c>
      <c r="U105" s="52"/>
      <c r="V105" s="84">
        <f t="shared" ref="V105" si="982">U105/$C105</f>
        <v>0</v>
      </c>
      <c r="W105" s="52"/>
      <c r="X105" s="84">
        <f t="shared" ref="X105" si="983">W105/$C105</f>
        <v>0</v>
      </c>
      <c r="Y105" s="52"/>
      <c r="Z105" s="84">
        <f t="shared" ref="Z105" si="984">Y105/$C105</f>
        <v>0</v>
      </c>
      <c r="AA105" s="52"/>
      <c r="AB105" s="84">
        <f t="shared" ref="AB105" si="985">AA105/$C105</f>
        <v>0</v>
      </c>
      <c r="AC105" s="52">
        <f t="shared" si="655"/>
        <v>0</v>
      </c>
    </row>
    <row r="106" spans="1:29" x14ac:dyDescent="0.25">
      <c r="A106" s="41" t="s">
        <v>141</v>
      </c>
      <c r="B106" s="52"/>
      <c r="C106" s="52">
        <v>2006.3999999999999</v>
      </c>
      <c r="E106" s="52"/>
      <c r="F106" s="84">
        <f t="shared" si="643"/>
        <v>0</v>
      </c>
      <c r="G106" s="52"/>
      <c r="H106" s="84">
        <f t="shared" si="644"/>
        <v>0</v>
      </c>
      <c r="I106" s="52"/>
      <c r="J106" s="84">
        <f t="shared" ref="J106" si="986">I106/$C106</f>
        <v>0</v>
      </c>
      <c r="K106" s="52"/>
      <c r="L106" s="84">
        <f t="shared" ref="L106" si="987">K106/$C106</f>
        <v>0</v>
      </c>
      <c r="M106" s="52"/>
      <c r="N106" s="84">
        <f t="shared" ref="N106" si="988">M106/$C106</f>
        <v>0</v>
      </c>
      <c r="O106" s="52"/>
      <c r="P106" s="84">
        <f t="shared" ref="P106" si="989">O106/$C106</f>
        <v>0</v>
      </c>
      <c r="Q106" s="52"/>
      <c r="R106" s="84">
        <f t="shared" ref="R106" si="990">Q106/$C106</f>
        <v>0</v>
      </c>
      <c r="S106" s="52"/>
      <c r="T106" s="84">
        <f t="shared" ref="T106" si="991">S106/$C106</f>
        <v>0</v>
      </c>
      <c r="U106" s="52"/>
      <c r="V106" s="84">
        <f t="shared" ref="V106" si="992">U106/$C106</f>
        <v>0</v>
      </c>
      <c r="W106" s="52"/>
      <c r="X106" s="84">
        <f t="shared" ref="X106" si="993">W106/$C106</f>
        <v>0</v>
      </c>
      <c r="Y106" s="52"/>
      <c r="Z106" s="84">
        <f t="shared" ref="Z106" si="994">Y106/$C106</f>
        <v>0</v>
      </c>
      <c r="AA106" s="52"/>
      <c r="AB106" s="84">
        <f t="shared" ref="AB106" si="995">AA106/$C106</f>
        <v>0</v>
      </c>
      <c r="AC106" s="52">
        <f t="shared" si="655"/>
        <v>0</v>
      </c>
    </row>
    <row r="107" spans="1:29" x14ac:dyDescent="0.25">
      <c r="A107" s="41" t="s">
        <v>138</v>
      </c>
      <c r="B107" s="52"/>
      <c r="C107" s="52">
        <v>7529.0786999999991</v>
      </c>
      <c r="E107" s="52"/>
      <c r="F107" s="84">
        <f t="shared" si="643"/>
        <v>0</v>
      </c>
      <c r="G107" s="52"/>
      <c r="H107" s="84">
        <f t="shared" si="644"/>
        <v>0</v>
      </c>
      <c r="I107" s="52"/>
      <c r="J107" s="84">
        <f t="shared" ref="J107" si="996">I107/$C107</f>
        <v>0</v>
      </c>
      <c r="K107" s="52"/>
      <c r="L107" s="84">
        <f t="shared" ref="L107" si="997">K107/$C107</f>
        <v>0</v>
      </c>
      <c r="M107" s="52"/>
      <c r="N107" s="84">
        <f t="shared" ref="N107" si="998">M107/$C107</f>
        <v>0</v>
      </c>
      <c r="O107" s="52"/>
      <c r="P107" s="84">
        <f t="shared" ref="P107" si="999">O107/$C107</f>
        <v>0</v>
      </c>
      <c r="Q107" s="52"/>
      <c r="R107" s="84">
        <f t="shared" ref="R107" si="1000">Q107/$C107</f>
        <v>0</v>
      </c>
      <c r="S107" s="52"/>
      <c r="T107" s="84">
        <f t="shared" ref="T107" si="1001">S107/$C107</f>
        <v>0</v>
      </c>
      <c r="U107" s="52"/>
      <c r="V107" s="84">
        <f t="shared" ref="V107" si="1002">U107/$C107</f>
        <v>0</v>
      </c>
      <c r="W107" s="52"/>
      <c r="X107" s="84">
        <f t="shared" ref="X107" si="1003">W107/$C107</f>
        <v>0</v>
      </c>
      <c r="Y107" s="52"/>
      <c r="Z107" s="84">
        <f t="shared" ref="Z107" si="1004">Y107/$C107</f>
        <v>0</v>
      </c>
      <c r="AA107" s="52"/>
      <c r="AB107" s="84">
        <f t="shared" ref="AB107" si="1005">AA107/$C107</f>
        <v>0</v>
      </c>
      <c r="AC107" s="52">
        <f t="shared" si="655"/>
        <v>0</v>
      </c>
    </row>
    <row r="108" spans="1:29" x14ac:dyDescent="0.25">
      <c r="A108" s="37" t="s">
        <v>57</v>
      </c>
      <c r="B108" s="29">
        <v>593104.92319999996</v>
      </c>
      <c r="C108" s="29">
        <v>492841.00214349991</v>
      </c>
      <c r="E108" s="29">
        <f>E109+E124</f>
        <v>0</v>
      </c>
      <c r="F108" s="86">
        <f t="shared" si="643"/>
        <v>0</v>
      </c>
      <c r="G108" s="29">
        <f>G109+G124</f>
        <v>0</v>
      </c>
      <c r="H108" s="86">
        <f t="shared" si="644"/>
        <v>0</v>
      </c>
      <c r="I108" s="29">
        <f>I109+I124</f>
        <v>0</v>
      </c>
      <c r="J108" s="86">
        <f t="shared" ref="J108" si="1006">I108/$C108</f>
        <v>0</v>
      </c>
      <c r="K108" s="29">
        <f>K109+K124</f>
        <v>0</v>
      </c>
      <c r="L108" s="86">
        <f t="shared" ref="L108" si="1007">K108/$C108</f>
        <v>0</v>
      </c>
      <c r="M108" s="29">
        <f>M109+M124</f>
        <v>0</v>
      </c>
      <c r="N108" s="86">
        <f t="shared" ref="N108" si="1008">M108/$C108</f>
        <v>0</v>
      </c>
      <c r="O108" s="29">
        <f>O109+O124</f>
        <v>0</v>
      </c>
      <c r="P108" s="86">
        <f t="shared" ref="P108" si="1009">O108/$C108</f>
        <v>0</v>
      </c>
      <c r="Q108" s="29">
        <f>Q109+Q124</f>
        <v>0</v>
      </c>
      <c r="R108" s="86">
        <f t="shared" ref="R108" si="1010">Q108/$C108</f>
        <v>0</v>
      </c>
      <c r="S108" s="29">
        <f>S109+S124</f>
        <v>0</v>
      </c>
      <c r="T108" s="86">
        <f t="shared" ref="T108" si="1011">S108/$C108</f>
        <v>0</v>
      </c>
      <c r="U108" s="29">
        <f>U109+U124</f>
        <v>0</v>
      </c>
      <c r="V108" s="86">
        <f t="shared" ref="V108" si="1012">U108/$C108</f>
        <v>0</v>
      </c>
      <c r="W108" s="29">
        <f>W109+W124</f>
        <v>0</v>
      </c>
      <c r="X108" s="86">
        <f t="shared" ref="X108" si="1013">W108/$C108</f>
        <v>0</v>
      </c>
      <c r="Y108" s="29">
        <f>Y109+Y124</f>
        <v>0</v>
      </c>
      <c r="Z108" s="86">
        <f t="shared" ref="Z108" si="1014">Y108/$C108</f>
        <v>0</v>
      </c>
      <c r="AA108" s="29">
        <f>AA109+AA124</f>
        <v>0</v>
      </c>
      <c r="AB108" s="86">
        <f t="shared" ref="AB108" si="1015">AA108/$C108</f>
        <v>0</v>
      </c>
      <c r="AC108" s="29">
        <f t="shared" si="655"/>
        <v>0</v>
      </c>
    </row>
    <row r="109" spans="1:29" x14ac:dyDescent="0.25">
      <c r="A109" s="38" t="s">
        <v>58</v>
      </c>
      <c r="B109" s="30">
        <v>593104.92319999996</v>
      </c>
      <c r="C109" s="30">
        <v>410662.01404349995</v>
      </c>
      <c r="E109" s="30">
        <f>SUM(E110:E123)</f>
        <v>0</v>
      </c>
      <c r="F109" s="87">
        <f t="shared" si="643"/>
        <v>0</v>
      </c>
      <c r="G109" s="30">
        <f>SUM(G110:G123)</f>
        <v>0</v>
      </c>
      <c r="H109" s="87">
        <f t="shared" si="644"/>
        <v>0</v>
      </c>
      <c r="I109" s="30">
        <f>SUM(I110:I123)</f>
        <v>0</v>
      </c>
      <c r="J109" s="87">
        <f t="shared" ref="J109" si="1016">I109/$C109</f>
        <v>0</v>
      </c>
      <c r="K109" s="30">
        <f>SUM(K110:K123)</f>
        <v>0</v>
      </c>
      <c r="L109" s="87">
        <f t="shared" ref="L109" si="1017">K109/$C109</f>
        <v>0</v>
      </c>
      <c r="M109" s="30">
        <f>SUM(M110:M123)</f>
        <v>0</v>
      </c>
      <c r="N109" s="87">
        <f t="shared" ref="N109" si="1018">M109/$C109</f>
        <v>0</v>
      </c>
      <c r="O109" s="30">
        <f>SUM(O110:O123)</f>
        <v>0</v>
      </c>
      <c r="P109" s="87">
        <f t="shared" ref="P109" si="1019">O109/$C109</f>
        <v>0</v>
      </c>
      <c r="Q109" s="30">
        <f>SUM(Q110:Q123)</f>
        <v>0</v>
      </c>
      <c r="R109" s="87">
        <f t="shared" ref="R109" si="1020">Q109/$C109</f>
        <v>0</v>
      </c>
      <c r="S109" s="30">
        <f>SUM(S110:S123)</f>
        <v>0</v>
      </c>
      <c r="T109" s="87">
        <f t="shared" ref="T109" si="1021">S109/$C109</f>
        <v>0</v>
      </c>
      <c r="U109" s="30">
        <f>SUM(U110:U123)</f>
        <v>0</v>
      </c>
      <c r="V109" s="87">
        <f t="shared" ref="V109" si="1022">U109/$C109</f>
        <v>0</v>
      </c>
      <c r="W109" s="30">
        <f>SUM(W110:W123)</f>
        <v>0</v>
      </c>
      <c r="X109" s="87">
        <f t="shared" ref="X109" si="1023">W109/$C109</f>
        <v>0</v>
      </c>
      <c r="Y109" s="30">
        <f>SUM(Y110:Y123)</f>
        <v>0</v>
      </c>
      <c r="Z109" s="87">
        <f t="shared" ref="Z109" si="1024">Y109/$C109</f>
        <v>0</v>
      </c>
      <c r="AA109" s="30">
        <f>SUM(AA110:AA123)</f>
        <v>0</v>
      </c>
      <c r="AB109" s="87">
        <f t="shared" ref="AB109" si="1025">AA109/$C109</f>
        <v>0</v>
      </c>
      <c r="AC109" s="30">
        <f t="shared" si="655"/>
        <v>0</v>
      </c>
    </row>
    <row r="110" spans="1:29" x14ac:dyDescent="0.25">
      <c r="A110" s="41" t="s">
        <v>60</v>
      </c>
      <c r="B110" s="52">
        <v>155600</v>
      </c>
      <c r="C110" s="52">
        <v>125730.80519999997</v>
      </c>
      <c r="E110" s="52"/>
      <c r="F110" s="84">
        <f t="shared" si="643"/>
        <v>0</v>
      </c>
      <c r="G110" s="52"/>
      <c r="H110" s="84">
        <f t="shared" si="644"/>
        <v>0</v>
      </c>
      <c r="I110" s="52"/>
      <c r="J110" s="84">
        <f t="shared" ref="J110" si="1026">I110/$C110</f>
        <v>0</v>
      </c>
      <c r="K110" s="52"/>
      <c r="L110" s="84">
        <f t="shared" ref="L110" si="1027">K110/$C110</f>
        <v>0</v>
      </c>
      <c r="M110" s="52"/>
      <c r="N110" s="84">
        <f t="shared" ref="N110" si="1028">M110/$C110</f>
        <v>0</v>
      </c>
      <c r="O110" s="52"/>
      <c r="P110" s="84">
        <f t="shared" ref="P110" si="1029">O110/$C110</f>
        <v>0</v>
      </c>
      <c r="Q110" s="52"/>
      <c r="R110" s="84">
        <f t="shared" ref="R110" si="1030">Q110/$C110</f>
        <v>0</v>
      </c>
      <c r="S110" s="52"/>
      <c r="T110" s="84">
        <f t="shared" ref="T110" si="1031">S110/$C110</f>
        <v>0</v>
      </c>
      <c r="U110" s="52"/>
      <c r="V110" s="84">
        <f t="shared" ref="V110" si="1032">U110/$C110</f>
        <v>0</v>
      </c>
      <c r="W110" s="52"/>
      <c r="X110" s="84">
        <f t="shared" ref="X110" si="1033">W110/$C110</f>
        <v>0</v>
      </c>
      <c r="Y110" s="52"/>
      <c r="Z110" s="84">
        <f t="shared" ref="Z110" si="1034">Y110/$C110</f>
        <v>0</v>
      </c>
      <c r="AA110" s="52"/>
      <c r="AB110" s="84">
        <f t="shared" ref="AB110" si="1035">AA110/$C110</f>
        <v>0</v>
      </c>
      <c r="AC110" s="52">
        <f t="shared" si="655"/>
        <v>0</v>
      </c>
    </row>
    <row r="111" spans="1:29" x14ac:dyDescent="0.25">
      <c r="A111" s="41" t="s">
        <v>23</v>
      </c>
      <c r="B111" s="52">
        <v>93500</v>
      </c>
      <c r="C111" s="52">
        <v>43377.127793999985</v>
      </c>
      <c r="E111" s="52"/>
      <c r="F111" s="84">
        <f t="shared" si="643"/>
        <v>0</v>
      </c>
      <c r="G111" s="52"/>
      <c r="H111" s="84">
        <f t="shared" si="644"/>
        <v>0</v>
      </c>
      <c r="I111" s="52"/>
      <c r="J111" s="84">
        <f t="shared" ref="J111" si="1036">I111/$C111</f>
        <v>0</v>
      </c>
      <c r="K111" s="52"/>
      <c r="L111" s="84">
        <f t="shared" ref="L111" si="1037">K111/$C111</f>
        <v>0</v>
      </c>
      <c r="M111" s="52"/>
      <c r="N111" s="84">
        <f t="shared" ref="N111" si="1038">M111/$C111</f>
        <v>0</v>
      </c>
      <c r="O111" s="52"/>
      <c r="P111" s="84">
        <f t="shared" ref="P111" si="1039">O111/$C111</f>
        <v>0</v>
      </c>
      <c r="Q111" s="52"/>
      <c r="R111" s="84">
        <f t="shared" ref="R111" si="1040">Q111/$C111</f>
        <v>0</v>
      </c>
      <c r="S111" s="52"/>
      <c r="T111" s="84">
        <f t="shared" ref="T111" si="1041">S111/$C111</f>
        <v>0</v>
      </c>
      <c r="U111" s="52"/>
      <c r="V111" s="84">
        <f t="shared" ref="V111" si="1042">U111/$C111</f>
        <v>0</v>
      </c>
      <c r="W111" s="52"/>
      <c r="X111" s="84">
        <f t="shared" ref="X111" si="1043">W111/$C111</f>
        <v>0</v>
      </c>
      <c r="Y111" s="52"/>
      <c r="Z111" s="84">
        <f t="shared" ref="Z111" si="1044">Y111/$C111</f>
        <v>0</v>
      </c>
      <c r="AA111" s="52"/>
      <c r="AB111" s="84">
        <f t="shared" ref="AB111" si="1045">AA111/$C111</f>
        <v>0</v>
      </c>
      <c r="AC111" s="52">
        <f t="shared" si="655"/>
        <v>0</v>
      </c>
    </row>
    <row r="112" spans="1:29" x14ac:dyDescent="0.25">
      <c r="A112" s="41" t="s">
        <v>124</v>
      </c>
      <c r="B112" s="52">
        <v>27500</v>
      </c>
      <c r="C112" s="52">
        <v>14092.327749499998</v>
      </c>
      <c r="E112" s="52"/>
      <c r="F112" s="84">
        <f t="shared" si="643"/>
        <v>0</v>
      </c>
      <c r="G112" s="52"/>
      <c r="H112" s="84">
        <f t="shared" si="644"/>
        <v>0</v>
      </c>
      <c r="I112" s="52"/>
      <c r="J112" s="84">
        <f t="shared" ref="J112" si="1046">I112/$C112</f>
        <v>0</v>
      </c>
      <c r="K112" s="52"/>
      <c r="L112" s="84">
        <f t="shared" ref="L112" si="1047">K112/$C112</f>
        <v>0</v>
      </c>
      <c r="M112" s="52"/>
      <c r="N112" s="84">
        <f t="shared" ref="N112" si="1048">M112/$C112</f>
        <v>0</v>
      </c>
      <c r="O112" s="52"/>
      <c r="P112" s="84">
        <f t="shared" ref="P112" si="1049">O112/$C112</f>
        <v>0</v>
      </c>
      <c r="Q112" s="52"/>
      <c r="R112" s="84">
        <f t="shared" ref="R112" si="1050">Q112/$C112</f>
        <v>0</v>
      </c>
      <c r="S112" s="52"/>
      <c r="T112" s="84">
        <f t="shared" ref="T112" si="1051">S112/$C112</f>
        <v>0</v>
      </c>
      <c r="U112" s="52"/>
      <c r="V112" s="84">
        <f t="shared" ref="V112" si="1052">U112/$C112</f>
        <v>0</v>
      </c>
      <c r="W112" s="52"/>
      <c r="X112" s="84">
        <f t="shared" ref="X112" si="1053">W112/$C112</f>
        <v>0</v>
      </c>
      <c r="Y112" s="52"/>
      <c r="Z112" s="84">
        <f t="shared" ref="Z112" si="1054">Y112/$C112</f>
        <v>0</v>
      </c>
      <c r="AA112" s="52"/>
      <c r="AB112" s="84">
        <f t="shared" ref="AB112" si="1055">AA112/$C112</f>
        <v>0</v>
      </c>
      <c r="AC112" s="52">
        <f t="shared" si="655"/>
        <v>0</v>
      </c>
    </row>
    <row r="113" spans="1:29" x14ac:dyDescent="0.25">
      <c r="A113" s="41" t="s">
        <v>61</v>
      </c>
      <c r="B113" s="52">
        <v>5000</v>
      </c>
      <c r="C113" s="52">
        <v>13478.88</v>
      </c>
      <c r="E113" s="52"/>
      <c r="F113" s="84">
        <f t="shared" si="643"/>
        <v>0</v>
      </c>
      <c r="G113" s="52"/>
      <c r="H113" s="84">
        <f t="shared" si="644"/>
        <v>0</v>
      </c>
      <c r="I113" s="52"/>
      <c r="J113" s="84">
        <f t="shared" ref="J113" si="1056">I113/$C113</f>
        <v>0</v>
      </c>
      <c r="K113" s="52"/>
      <c r="L113" s="84">
        <f t="shared" ref="L113" si="1057">K113/$C113</f>
        <v>0</v>
      </c>
      <c r="M113" s="52"/>
      <c r="N113" s="84">
        <f t="shared" ref="N113" si="1058">M113/$C113</f>
        <v>0</v>
      </c>
      <c r="O113" s="52"/>
      <c r="P113" s="84">
        <f t="shared" ref="P113" si="1059">O113/$C113</f>
        <v>0</v>
      </c>
      <c r="Q113" s="52"/>
      <c r="R113" s="84">
        <f t="shared" ref="R113" si="1060">Q113/$C113</f>
        <v>0</v>
      </c>
      <c r="S113" s="52"/>
      <c r="T113" s="84">
        <f t="shared" ref="T113" si="1061">S113/$C113</f>
        <v>0</v>
      </c>
      <c r="U113" s="52"/>
      <c r="V113" s="84">
        <f t="shared" ref="V113" si="1062">U113/$C113</f>
        <v>0</v>
      </c>
      <c r="W113" s="52"/>
      <c r="X113" s="84">
        <f t="shared" ref="X113" si="1063">W113/$C113</f>
        <v>0</v>
      </c>
      <c r="Y113" s="52"/>
      <c r="Z113" s="84">
        <f t="shared" ref="Z113" si="1064">Y113/$C113</f>
        <v>0</v>
      </c>
      <c r="AA113" s="52"/>
      <c r="AB113" s="84">
        <f t="shared" ref="AB113" si="1065">AA113/$C113</f>
        <v>0</v>
      </c>
      <c r="AC113" s="52">
        <f t="shared" si="655"/>
        <v>0</v>
      </c>
    </row>
    <row r="114" spans="1:29" x14ac:dyDescent="0.25">
      <c r="A114" s="41" t="s">
        <v>123</v>
      </c>
      <c r="B114" s="52">
        <v>16377</v>
      </c>
      <c r="C114" s="52">
        <v>4495.160366666667</v>
      </c>
      <c r="E114" s="52"/>
      <c r="F114" s="84">
        <f t="shared" si="643"/>
        <v>0</v>
      </c>
      <c r="G114" s="52"/>
      <c r="H114" s="84">
        <f t="shared" si="644"/>
        <v>0</v>
      </c>
      <c r="I114" s="52"/>
      <c r="J114" s="84">
        <f t="shared" ref="J114" si="1066">I114/$C114</f>
        <v>0</v>
      </c>
      <c r="K114" s="52"/>
      <c r="L114" s="84">
        <f t="shared" ref="L114" si="1067">K114/$C114</f>
        <v>0</v>
      </c>
      <c r="M114" s="52"/>
      <c r="N114" s="84">
        <f t="shared" ref="N114" si="1068">M114/$C114</f>
        <v>0</v>
      </c>
      <c r="O114" s="52"/>
      <c r="P114" s="84">
        <f t="shared" ref="P114" si="1069">O114/$C114</f>
        <v>0</v>
      </c>
      <c r="Q114" s="52"/>
      <c r="R114" s="84">
        <f t="shared" ref="R114" si="1070">Q114/$C114</f>
        <v>0</v>
      </c>
      <c r="S114" s="52"/>
      <c r="T114" s="84">
        <f t="shared" ref="T114" si="1071">S114/$C114</f>
        <v>0</v>
      </c>
      <c r="U114" s="52"/>
      <c r="V114" s="84">
        <f t="shared" ref="V114" si="1072">U114/$C114</f>
        <v>0</v>
      </c>
      <c r="W114" s="52"/>
      <c r="X114" s="84">
        <f t="shared" ref="X114" si="1073">W114/$C114</f>
        <v>0</v>
      </c>
      <c r="Y114" s="52"/>
      <c r="Z114" s="84">
        <f t="shared" ref="Z114" si="1074">Y114/$C114</f>
        <v>0</v>
      </c>
      <c r="AA114" s="52"/>
      <c r="AB114" s="84">
        <f t="shared" ref="AB114" si="1075">AA114/$C114</f>
        <v>0</v>
      </c>
      <c r="AC114" s="52">
        <f t="shared" si="655"/>
        <v>0</v>
      </c>
    </row>
    <row r="115" spans="1:29" x14ac:dyDescent="0.25">
      <c r="A115" s="41" t="s">
        <v>24</v>
      </c>
      <c r="B115" s="52">
        <v>0</v>
      </c>
      <c r="C115" s="52">
        <v>0</v>
      </c>
      <c r="E115" s="52"/>
      <c r="F115" s="84" t="e">
        <f t="shared" si="643"/>
        <v>#DIV/0!</v>
      </c>
      <c r="G115" s="52"/>
      <c r="H115" s="84" t="e">
        <f t="shared" si="644"/>
        <v>#DIV/0!</v>
      </c>
      <c r="I115" s="52"/>
      <c r="J115" s="84" t="e">
        <f t="shared" ref="J115" si="1076">I115/$C115</f>
        <v>#DIV/0!</v>
      </c>
      <c r="K115" s="52"/>
      <c r="L115" s="84" t="e">
        <f t="shared" ref="L115" si="1077">K115/$C115</f>
        <v>#DIV/0!</v>
      </c>
      <c r="M115" s="52"/>
      <c r="N115" s="84" t="e">
        <f t="shared" ref="N115" si="1078">M115/$C115</f>
        <v>#DIV/0!</v>
      </c>
      <c r="O115" s="52"/>
      <c r="P115" s="84" t="e">
        <f t="shared" ref="P115" si="1079">O115/$C115</f>
        <v>#DIV/0!</v>
      </c>
      <c r="Q115" s="52"/>
      <c r="R115" s="84" t="e">
        <f t="shared" ref="R115" si="1080">Q115/$C115</f>
        <v>#DIV/0!</v>
      </c>
      <c r="S115" s="52"/>
      <c r="T115" s="84" t="e">
        <f t="shared" ref="T115" si="1081">S115/$C115</f>
        <v>#DIV/0!</v>
      </c>
      <c r="U115" s="52"/>
      <c r="V115" s="84" t="e">
        <f t="shared" ref="V115" si="1082">U115/$C115</f>
        <v>#DIV/0!</v>
      </c>
      <c r="W115" s="52"/>
      <c r="X115" s="84" t="e">
        <f t="shared" ref="X115" si="1083">W115/$C115</f>
        <v>#DIV/0!</v>
      </c>
      <c r="Y115" s="52"/>
      <c r="Z115" s="84" t="e">
        <f t="shared" ref="Z115" si="1084">Y115/$C115</f>
        <v>#DIV/0!</v>
      </c>
      <c r="AA115" s="52"/>
      <c r="AB115" s="84" t="e">
        <f t="shared" ref="AB115" si="1085">AA115/$C115</f>
        <v>#DIV/0!</v>
      </c>
      <c r="AC115" s="52">
        <f t="shared" si="655"/>
        <v>0</v>
      </c>
    </row>
    <row r="116" spans="1:29" ht="15" customHeight="1" x14ac:dyDescent="0.25">
      <c r="A116" s="41" t="s">
        <v>62</v>
      </c>
      <c r="B116" s="52">
        <v>40983.537900000003</v>
      </c>
      <c r="C116" s="52">
        <v>11500</v>
      </c>
      <c r="E116" s="52"/>
      <c r="F116" s="84">
        <f t="shared" si="643"/>
        <v>0</v>
      </c>
      <c r="G116" s="52"/>
      <c r="H116" s="84">
        <f t="shared" si="644"/>
        <v>0</v>
      </c>
      <c r="I116" s="52"/>
      <c r="J116" s="84">
        <f t="shared" ref="J116" si="1086">I116/$C116</f>
        <v>0</v>
      </c>
      <c r="K116" s="52"/>
      <c r="L116" s="84">
        <f t="shared" ref="L116" si="1087">K116/$C116</f>
        <v>0</v>
      </c>
      <c r="M116" s="52"/>
      <c r="N116" s="84">
        <f t="shared" ref="N116" si="1088">M116/$C116</f>
        <v>0</v>
      </c>
      <c r="O116" s="52"/>
      <c r="P116" s="84">
        <f t="shared" ref="P116" si="1089">O116/$C116</f>
        <v>0</v>
      </c>
      <c r="Q116" s="52"/>
      <c r="R116" s="84">
        <f t="shared" ref="R116" si="1090">Q116/$C116</f>
        <v>0</v>
      </c>
      <c r="S116" s="52"/>
      <c r="T116" s="84">
        <f t="shared" ref="T116" si="1091">S116/$C116</f>
        <v>0</v>
      </c>
      <c r="U116" s="52"/>
      <c r="V116" s="84">
        <f t="shared" ref="V116" si="1092">U116/$C116</f>
        <v>0</v>
      </c>
      <c r="W116" s="52"/>
      <c r="X116" s="84">
        <f t="shared" ref="X116" si="1093">W116/$C116</f>
        <v>0</v>
      </c>
      <c r="Y116" s="52"/>
      <c r="Z116" s="84">
        <f t="shared" ref="Z116" si="1094">Y116/$C116</f>
        <v>0</v>
      </c>
      <c r="AA116" s="52"/>
      <c r="AB116" s="84">
        <f t="shared" ref="AB116" si="1095">AA116/$C116</f>
        <v>0</v>
      </c>
      <c r="AC116" s="52">
        <f t="shared" si="655"/>
        <v>0</v>
      </c>
    </row>
    <row r="117" spans="1:29" ht="15" hidden="1" customHeight="1" x14ac:dyDescent="0.25">
      <c r="A117" s="62" t="s">
        <v>156</v>
      </c>
      <c r="B117" s="52">
        <v>11950.710300000002</v>
      </c>
      <c r="C117" s="60"/>
      <c r="E117" s="60"/>
      <c r="F117" s="88" t="e">
        <f t="shared" si="643"/>
        <v>#DIV/0!</v>
      </c>
      <c r="G117" s="60"/>
      <c r="H117" s="88" t="e">
        <f t="shared" si="644"/>
        <v>#DIV/0!</v>
      </c>
      <c r="I117" s="60"/>
      <c r="J117" s="88" t="e">
        <f t="shared" ref="J117" si="1096">I117/$C117</f>
        <v>#DIV/0!</v>
      </c>
      <c r="K117" s="60"/>
      <c r="L117" s="88" t="e">
        <f t="shared" ref="L117" si="1097">K117/$C117</f>
        <v>#DIV/0!</v>
      </c>
      <c r="M117" s="60"/>
      <c r="N117" s="88" t="e">
        <f t="shared" ref="N117" si="1098">M117/$C117</f>
        <v>#DIV/0!</v>
      </c>
      <c r="O117" s="60"/>
      <c r="P117" s="88" t="e">
        <f t="shared" ref="P117" si="1099">O117/$C117</f>
        <v>#DIV/0!</v>
      </c>
      <c r="Q117" s="60"/>
      <c r="R117" s="88" t="e">
        <f t="shared" ref="R117" si="1100">Q117/$C117</f>
        <v>#DIV/0!</v>
      </c>
      <c r="S117" s="60"/>
      <c r="T117" s="88" t="e">
        <f t="shared" ref="T117" si="1101">S117/$C117</f>
        <v>#DIV/0!</v>
      </c>
      <c r="U117" s="60"/>
      <c r="V117" s="88" t="e">
        <f t="shared" ref="V117" si="1102">U117/$C117</f>
        <v>#DIV/0!</v>
      </c>
      <c r="W117" s="60"/>
      <c r="X117" s="88" t="e">
        <f t="shared" ref="X117" si="1103">W117/$C117</f>
        <v>#DIV/0!</v>
      </c>
      <c r="Y117" s="60"/>
      <c r="Z117" s="88" t="e">
        <f t="shared" ref="Z117" si="1104">Y117/$C117</f>
        <v>#DIV/0!</v>
      </c>
      <c r="AA117" s="60"/>
      <c r="AB117" s="88" t="e">
        <f t="shared" ref="AB117" si="1105">AA117/$C117</f>
        <v>#DIV/0!</v>
      </c>
      <c r="AC117" s="60">
        <f t="shared" si="655"/>
        <v>0</v>
      </c>
    </row>
    <row r="118" spans="1:29" x14ac:dyDescent="0.25">
      <c r="A118" s="39" t="s">
        <v>157</v>
      </c>
      <c r="B118" s="52">
        <v>18000</v>
      </c>
      <c r="C118" s="52">
        <v>10661.452266666665</v>
      </c>
      <c r="E118" s="52"/>
      <c r="F118" s="84">
        <f t="shared" si="643"/>
        <v>0</v>
      </c>
      <c r="G118" s="52"/>
      <c r="H118" s="84">
        <f t="shared" si="644"/>
        <v>0</v>
      </c>
      <c r="I118" s="52"/>
      <c r="J118" s="84">
        <f t="shared" ref="J118" si="1106">I118/$C118</f>
        <v>0</v>
      </c>
      <c r="K118" s="52"/>
      <c r="L118" s="84">
        <f t="shared" ref="L118" si="1107">K118/$C118</f>
        <v>0</v>
      </c>
      <c r="M118" s="52"/>
      <c r="N118" s="84">
        <f t="shared" ref="N118" si="1108">M118/$C118</f>
        <v>0</v>
      </c>
      <c r="O118" s="52"/>
      <c r="P118" s="84">
        <f t="shared" ref="P118" si="1109">O118/$C118</f>
        <v>0</v>
      </c>
      <c r="Q118" s="52"/>
      <c r="R118" s="84">
        <f t="shared" ref="R118" si="1110">Q118/$C118</f>
        <v>0</v>
      </c>
      <c r="S118" s="52"/>
      <c r="T118" s="84">
        <f t="shared" ref="T118" si="1111">S118/$C118</f>
        <v>0</v>
      </c>
      <c r="U118" s="52"/>
      <c r="V118" s="84">
        <f t="shared" ref="V118" si="1112">U118/$C118</f>
        <v>0</v>
      </c>
      <c r="W118" s="52"/>
      <c r="X118" s="84">
        <f t="shared" ref="X118" si="1113">W118/$C118</f>
        <v>0</v>
      </c>
      <c r="Y118" s="52"/>
      <c r="Z118" s="84">
        <f t="shared" ref="Z118" si="1114">Y118/$C118</f>
        <v>0</v>
      </c>
      <c r="AA118" s="52"/>
      <c r="AB118" s="84">
        <f t="shared" ref="AB118" si="1115">AA118/$C118</f>
        <v>0</v>
      </c>
      <c r="AC118" s="52">
        <f t="shared" si="655"/>
        <v>0</v>
      </c>
    </row>
    <row r="119" spans="1:29" hidden="1" x14ac:dyDescent="0.25">
      <c r="A119" s="62" t="s">
        <v>63</v>
      </c>
      <c r="B119" s="52">
        <v>5000</v>
      </c>
      <c r="C119" s="52"/>
      <c r="E119" s="52"/>
      <c r="F119" s="84" t="e">
        <f t="shared" si="643"/>
        <v>#DIV/0!</v>
      </c>
      <c r="G119" s="52"/>
      <c r="H119" s="84" t="e">
        <f t="shared" si="644"/>
        <v>#DIV/0!</v>
      </c>
      <c r="I119" s="52"/>
      <c r="J119" s="84" t="e">
        <f t="shared" ref="J119" si="1116">I119/$C119</f>
        <v>#DIV/0!</v>
      </c>
      <c r="K119" s="52"/>
      <c r="L119" s="84" t="e">
        <f t="shared" ref="L119" si="1117">K119/$C119</f>
        <v>#DIV/0!</v>
      </c>
      <c r="M119" s="52"/>
      <c r="N119" s="84" t="e">
        <f t="shared" ref="N119" si="1118">M119/$C119</f>
        <v>#DIV/0!</v>
      </c>
      <c r="O119" s="52"/>
      <c r="P119" s="84" t="e">
        <f t="shared" ref="P119" si="1119">O119/$C119</f>
        <v>#DIV/0!</v>
      </c>
      <c r="Q119" s="52"/>
      <c r="R119" s="84" t="e">
        <f t="shared" ref="R119" si="1120">Q119/$C119</f>
        <v>#DIV/0!</v>
      </c>
      <c r="S119" s="52"/>
      <c r="T119" s="84" t="e">
        <f t="shared" ref="T119" si="1121">S119/$C119</f>
        <v>#DIV/0!</v>
      </c>
      <c r="U119" s="52"/>
      <c r="V119" s="84" t="e">
        <f t="shared" ref="V119" si="1122">U119/$C119</f>
        <v>#DIV/0!</v>
      </c>
      <c r="W119" s="52"/>
      <c r="X119" s="84" t="e">
        <f t="shared" ref="X119" si="1123">W119/$C119</f>
        <v>#DIV/0!</v>
      </c>
      <c r="Y119" s="52"/>
      <c r="Z119" s="84" t="e">
        <f t="shared" ref="Z119" si="1124">Y119/$C119</f>
        <v>#DIV/0!</v>
      </c>
      <c r="AA119" s="52"/>
      <c r="AB119" s="84" t="e">
        <f t="shared" ref="AB119" si="1125">AA119/$C119</f>
        <v>#DIV/0!</v>
      </c>
      <c r="AC119" s="52">
        <f t="shared" si="655"/>
        <v>0</v>
      </c>
    </row>
    <row r="120" spans="1:29" x14ac:dyDescent="0.25">
      <c r="A120" s="41" t="s">
        <v>80</v>
      </c>
      <c r="B120" s="52">
        <v>5000</v>
      </c>
      <c r="C120" s="52">
        <v>1894.7940000000003</v>
      </c>
      <c r="E120" s="52"/>
      <c r="F120" s="84">
        <f t="shared" si="643"/>
        <v>0</v>
      </c>
      <c r="G120" s="52"/>
      <c r="H120" s="84">
        <f t="shared" si="644"/>
        <v>0</v>
      </c>
      <c r="I120" s="52"/>
      <c r="J120" s="84">
        <f t="shared" ref="J120" si="1126">I120/$C120</f>
        <v>0</v>
      </c>
      <c r="K120" s="52"/>
      <c r="L120" s="84">
        <f t="shared" ref="L120" si="1127">K120/$C120</f>
        <v>0</v>
      </c>
      <c r="M120" s="52"/>
      <c r="N120" s="84">
        <f t="shared" ref="N120" si="1128">M120/$C120</f>
        <v>0</v>
      </c>
      <c r="O120" s="52"/>
      <c r="P120" s="84">
        <f t="shared" ref="P120" si="1129">O120/$C120</f>
        <v>0</v>
      </c>
      <c r="Q120" s="52"/>
      <c r="R120" s="84">
        <f t="shared" ref="R120" si="1130">Q120/$C120</f>
        <v>0</v>
      </c>
      <c r="S120" s="52"/>
      <c r="T120" s="84">
        <f t="shared" ref="T120" si="1131">S120/$C120</f>
        <v>0</v>
      </c>
      <c r="U120" s="52"/>
      <c r="V120" s="84">
        <f t="shared" ref="V120" si="1132">U120/$C120</f>
        <v>0</v>
      </c>
      <c r="W120" s="52"/>
      <c r="X120" s="84">
        <f t="shared" ref="X120" si="1133">W120/$C120</f>
        <v>0</v>
      </c>
      <c r="Y120" s="52"/>
      <c r="Z120" s="84">
        <f t="shared" ref="Z120" si="1134">Y120/$C120</f>
        <v>0</v>
      </c>
      <c r="AA120" s="52"/>
      <c r="AB120" s="84">
        <f t="shared" ref="AB120" si="1135">AA120/$C120</f>
        <v>0</v>
      </c>
      <c r="AC120" s="52">
        <f t="shared" si="655"/>
        <v>0</v>
      </c>
    </row>
    <row r="121" spans="1:29" x14ac:dyDescent="0.25">
      <c r="A121" s="41" t="s">
        <v>144</v>
      </c>
      <c r="B121" s="52">
        <v>85593.675000000003</v>
      </c>
      <c r="C121" s="52">
        <v>140761.5</v>
      </c>
      <c r="E121" s="52"/>
      <c r="F121" s="84">
        <f t="shared" si="643"/>
        <v>0</v>
      </c>
      <c r="G121" s="52"/>
      <c r="H121" s="84">
        <f t="shared" si="644"/>
        <v>0</v>
      </c>
      <c r="I121" s="52"/>
      <c r="J121" s="84">
        <f t="shared" ref="J121" si="1136">I121/$C121</f>
        <v>0</v>
      </c>
      <c r="K121" s="52"/>
      <c r="L121" s="84">
        <f t="shared" ref="L121" si="1137">K121/$C121</f>
        <v>0</v>
      </c>
      <c r="M121" s="52"/>
      <c r="N121" s="84">
        <f t="shared" ref="N121" si="1138">M121/$C121</f>
        <v>0</v>
      </c>
      <c r="O121" s="52"/>
      <c r="P121" s="84">
        <f t="shared" ref="P121" si="1139">O121/$C121</f>
        <v>0</v>
      </c>
      <c r="Q121" s="52"/>
      <c r="R121" s="84">
        <f t="shared" ref="R121" si="1140">Q121/$C121</f>
        <v>0</v>
      </c>
      <c r="S121" s="52"/>
      <c r="T121" s="84">
        <f t="shared" ref="T121" si="1141">S121/$C121</f>
        <v>0</v>
      </c>
      <c r="U121" s="52"/>
      <c r="V121" s="84">
        <f t="shared" ref="V121" si="1142">U121/$C121</f>
        <v>0</v>
      </c>
      <c r="W121" s="52"/>
      <c r="X121" s="84">
        <f t="shared" ref="X121" si="1143">W121/$C121</f>
        <v>0</v>
      </c>
      <c r="Y121" s="52"/>
      <c r="Z121" s="84">
        <f t="shared" ref="Z121" si="1144">Y121/$C121</f>
        <v>0</v>
      </c>
      <c r="AA121" s="52"/>
      <c r="AB121" s="84">
        <f t="shared" ref="AB121" si="1145">AA121/$C121</f>
        <v>0</v>
      </c>
      <c r="AC121" s="52">
        <f t="shared" si="655"/>
        <v>0</v>
      </c>
    </row>
    <row r="122" spans="1:29" ht="15" customHeight="1" x14ac:dyDescent="0.25">
      <c r="A122" s="41" t="s">
        <v>143</v>
      </c>
      <c r="B122" s="52"/>
      <c r="C122" s="52">
        <v>43200</v>
      </c>
      <c r="E122" s="52"/>
      <c r="F122" s="84">
        <f t="shared" si="643"/>
        <v>0</v>
      </c>
      <c r="G122" s="52"/>
      <c r="H122" s="84">
        <f t="shared" si="644"/>
        <v>0</v>
      </c>
      <c r="I122" s="52"/>
      <c r="J122" s="84">
        <f t="shared" ref="J122" si="1146">I122/$C122</f>
        <v>0</v>
      </c>
      <c r="K122" s="52"/>
      <c r="L122" s="84">
        <f t="shared" ref="L122" si="1147">K122/$C122</f>
        <v>0</v>
      </c>
      <c r="M122" s="52"/>
      <c r="N122" s="84">
        <f t="shared" ref="N122" si="1148">M122/$C122</f>
        <v>0</v>
      </c>
      <c r="O122" s="52"/>
      <c r="P122" s="84">
        <f t="shared" ref="P122" si="1149">O122/$C122</f>
        <v>0</v>
      </c>
      <c r="Q122" s="52"/>
      <c r="R122" s="84">
        <f t="shared" ref="R122" si="1150">Q122/$C122</f>
        <v>0</v>
      </c>
      <c r="S122" s="52"/>
      <c r="T122" s="84">
        <f t="shared" ref="T122" si="1151">S122/$C122</f>
        <v>0</v>
      </c>
      <c r="U122" s="52"/>
      <c r="V122" s="84">
        <f t="shared" ref="V122" si="1152">U122/$C122</f>
        <v>0</v>
      </c>
      <c r="W122" s="52"/>
      <c r="X122" s="84">
        <f t="shared" ref="X122" si="1153">W122/$C122</f>
        <v>0</v>
      </c>
      <c r="Y122" s="52"/>
      <c r="Z122" s="84">
        <f t="shared" ref="Z122" si="1154">Y122/$C122</f>
        <v>0</v>
      </c>
      <c r="AA122" s="52"/>
      <c r="AB122" s="84">
        <f t="shared" ref="AB122" si="1155">AA122/$C122</f>
        <v>0</v>
      </c>
      <c r="AC122" s="52">
        <f t="shared" si="655"/>
        <v>0</v>
      </c>
    </row>
    <row r="123" spans="1:29" x14ac:dyDescent="0.25">
      <c r="A123" s="41" t="s">
        <v>51</v>
      </c>
      <c r="B123" s="52">
        <v>600</v>
      </c>
      <c r="C123" s="52">
        <v>1469.9666666666667</v>
      </c>
      <c r="E123" s="52"/>
      <c r="F123" s="84">
        <f t="shared" si="643"/>
        <v>0</v>
      </c>
      <c r="G123" s="52"/>
      <c r="H123" s="84">
        <f t="shared" si="644"/>
        <v>0</v>
      </c>
      <c r="I123" s="52"/>
      <c r="J123" s="84">
        <f t="shared" ref="J123" si="1156">I123/$C123</f>
        <v>0</v>
      </c>
      <c r="K123" s="52"/>
      <c r="L123" s="84">
        <f t="shared" ref="L123" si="1157">K123/$C123</f>
        <v>0</v>
      </c>
      <c r="M123" s="52"/>
      <c r="N123" s="84">
        <f t="shared" ref="N123" si="1158">M123/$C123</f>
        <v>0</v>
      </c>
      <c r="O123" s="52"/>
      <c r="P123" s="84">
        <f t="shared" ref="P123" si="1159">O123/$C123</f>
        <v>0</v>
      </c>
      <c r="Q123" s="52"/>
      <c r="R123" s="84">
        <f t="shared" ref="R123" si="1160">Q123/$C123</f>
        <v>0</v>
      </c>
      <c r="S123" s="52"/>
      <c r="T123" s="84">
        <f t="shared" ref="T123" si="1161">S123/$C123</f>
        <v>0</v>
      </c>
      <c r="U123" s="52"/>
      <c r="V123" s="84">
        <f t="shared" ref="V123" si="1162">U123/$C123</f>
        <v>0</v>
      </c>
      <c r="W123" s="52"/>
      <c r="X123" s="84">
        <f t="shared" ref="X123" si="1163">W123/$C123</f>
        <v>0</v>
      </c>
      <c r="Y123" s="52"/>
      <c r="Z123" s="84">
        <f t="shared" ref="Z123" si="1164">Y123/$C123</f>
        <v>0</v>
      </c>
      <c r="AA123" s="52"/>
      <c r="AB123" s="84">
        <f t="shared" ref="AB123" si="1165">AA123/$C123</f>
        <v>0</v>
      </c>
      <c r="AC123" s="52">
        <f t="shared" si="655"/>
        <v>0</v>
      </c>
    </row>
    <row r="124" spans="1:29" x14ac:dyDescent="0.25">
      <c r="A124" s="38" t="s">
        <v>142</v>
      </c>
      <c r="B124" s="30"/>
      <c r="C124" s="30">
        <v>82178.988099999988</v>
      </c>
      <c r="E124" s="30">
        <f>E125</f>
        <v>0</v>
      </c>
      <c r="F124" s="87">
        <f t="shared" si="643"/>
        <v>0</v>
      </c>
      <c r="G124" s="30">
        <f>G125</f>
        <v>0</v>
      </c>
      <c r="H124" s="87">
        <f t="shared" si="644"/>
        <v>0</v>
      </c>
      <c r="I124" s="30">
        <f>I125</f>
        <v>0</v>
      </c>
      <c r="J124" s="87">
        <f t="shared" ref="J124" si="1166">I124/$C124</f>
        <v>0</v>
      </c>
      <c r="K124" s="30">
        <f>K125</f>
        <v>0</v>
      </c>
      <c r="L124" s="87">
        <f t="shared" ref="L124" si="1167">K124/$C124</f>
        <v>0</v>
      </c>
      <c r="M124" s="30">
        <f>M125</f>
        <v>0</v>
      </c>
      <c r="N124" s="87">
        <f t="shared" ref="N124" si="1168">M124/$C124</f>
        <v>0</v>
      </c>
      <c r="O124" s="30">
        <f>O125</f>
        <v>0</v>
      </c>
      <c r="P124" s="87">
        <f t="shared" ref="P124" si="1169">O124/$C124</f>
        <v>0</v>
      </c>
      <c r="Q124" s="30">
        <f>Q125</f>
        <v>0</v>
      </c>
      <c r="R124" s="87">
        <f t="shared" ref="R124" si="1170">Q124/$C124</f>
        <v>0</v>
      </c>
      <c r="S124" s="30">
        <f>S125</f>
        <v>0</v>
      </c>
      <c r="T124" s="87">
        <f t="shared" ref="T124" si="1171">S124/$C124</f>
        <v>0</v>
      </c>
      <c r="U124" s="30">
        <f>U125</f>
        <v>0</v>
      </c>
      <c r="V124" s="87">
        <f t="shared" ref="V124" si="1172">U124/$C124</f>
        <v>0</v>
      </c>
      <c r="W124" s="30">
        <f>W125</f>
        <v>0</v>
      </c>
      <c r="X124" s="87">
        <f t="shared" ref="X124" si="1173">W124/$C124</f>
        <v>0</v>
      </c>
      <c r="Y124" s="30">
        <f>Y125</f>
        <v>0</v>
      </c>
      <c r="Z124" s="87">
        <f t="shared" ref="Z124" si="1174">Y124/$C124</f>
        <v>0</v>
      </c>
      <c r="AA124" s="30">
        <f>AA125</f>
        <v>0</v>
      </c>
      <c r="AB124" s="87">
        <f t="shared" ref="AB124" si="1175">AA124/$C124</f>
        <v>0</v>
      </c>
      <c r="AC124" s="30">
        <f t="shared" si="655"/>
        <v>0</v>
      </c>
    </row>
    <row r="125" spans="1:29" x14ac:dyDescent="0.25">
      <c r="A125" s="41" t="s">
        <v>59</v>
      </c>
      <c r="B125" s="52">
        <v>123000</v>
      </c>
      <c r="C125" s="52">
        <v>82178.988099999988</v>
      </c>
      <c r="E125" s="52"/>
      <c r="F125" s="84">
        <f t="shared" si="643"/>
        <v>0</v>
      </c>
      <c r="G125" s="52"/>
      <c r="H125" s="84">
        <f t="shared" si="644"/>
        <v>0</v>
      </c>
      <c r="I125" s="52"/>
      <c r="J125" s="84">
        <f t="shared" ref="J125" si="1176">I125/$C125</f>
        <v>0</v>
      </c>
      <c r="K125" s="52"/>
      <c r="L125" s="84">
        <f t="shared" ref="L125" si="1177">K125/$C125</f>
        <v>0</v>
      </c>
      <c r="M125" s="52"/>
      <c r="N125" s="84">
        <f t="shared" ref="N125" si="1178">M125/$C125</f>
        <v>0</v>
      </c>
      <c r="O125" s="52"/>
      <c r="P125" s="84">
        <f t="shared" ref="P125" si="1179">O125/$C125</f>
        <v>0</v>
      </c>
      <c r="Q125" s="52"/>
      <c r="R125" s="84">
        <f t="shared" ref="R125" si="1180">Q125/$C125</f>
        <v>0</v>
      </c>
      <c r="S125" s="52"/>
      <c r="T125" s="84">
        <f t="shared" ref="T125" si="1181">S125/$C125</f>
        <v>0</v>
      </c>
      <c r="U125" s="52"/>
      <c r="V125" s="84">
        <f t="shared" ref="V125" si="1182">U125/$C125</f>
        <v>0</v>
      </c>
      <c r="W125" s="52"/>
      <c r="X125" s="84">
        <f t="shared" ref="X125" si="1183">W125/$C125</f>
        <v>0</v>
      </c>
      <c r="Y125" s="52"/>
      <c r="Z125" s="84">
        <f t="shared" ref="Z125" si="1184">Y125/$C125</f>
        <v>0</v>
      </c>
      <c r="AA125" s="52"/>
      <c r="AB125" s="84">
        <f t="shared" ref="AB125" si="1185">AA125/$C125</f>
        <v>0</v>
      </c>
      <c r="AC125" s="52">
        <f t="shared" si="655"/>
        <v>0</v>
      </c>
    </row>
    <row r="126" spans="1:29" x14ac:dyDescent="0.25">
      <c r="A126" s="37" t="s">
        <v>64</v>
      </c>
      <c r="B126" s="29">
        <v>1033960.9574000001</v>
      </c>
      <c r="C126" s="29">
        <v>1398629.2218500001</v>
      </c>
      <c r="E126" s="29">
        <f>E127</f>
        <v>0</v>
      </c>
      <c r="F126" s="86">
        <f t="shared" si="643"/>
        <v>0</v>
      </c>
      <c r="G126" s="29">
        <f>G127</f>
        <v>0</v>
      </c>
      <c r="H126" s="86">
        <f t="shared" si="644"/>
        <v>0</v>
      </c>
      <c r="I126" s="29">
        <f>I127</f>
        <v>0</v>
      </c>
      <c r="J126" s="86">
        <f t="shared" ref="J126" si="1186">I126/$C126</f>
        <v>0</v>
      </c>
      <c r="K126" s="29">
        <f>K127</f>
        <v>0</v>
      </c>
      <c r="L126" s="86">
        <f t="shared" ref="L126" si="1187">K126/$C126</f>
        <v>0</v>
      </c>
      <c r="M126" s="29">
        <f>M127</f>
        <v>0</v>
      </c>
      <c r="N126" s="86">
        <f t="shared" ref="N126" si="1188">M126/$C126</f>
        <v>0</v>
      </c>
      <c r="O126" s="29">
        <f>O127</f>
        <v>0</v>
      </c>
      <c r="P126" s="86">
        <f t="shared" ref="P126" si="1189">O126/$C126</f>
        <v>0</v>
      </c>
      <c r="Q126" s="29">
        <f>Q127</f>
        <v>0</v>
      </c>
      <c r="R126" s="86">
        <f t="shared" ref="R126" si="1190">Q126/$C126</f>
        <v>0</v>
      </c>
      <c r="S126" s="29">
        <f>S127</f>
        <v>0</v>
      </c>
      <c r="T126" s="86">
        <f t="shared" ref="T126" si="1191">S126/$C126</f>
        <v>0</v>
      </c>
      <c r="U126" s="29">
        <f>U127</f>
        <v>0</v>
      </c>
      <c r="V126" s="86">
        <f t="shared" ref="V126" si="1192">U126/$C126</f>
        <v>0</v>
      </c>
      <c r="W126" s="29">
        <f>W127</f>
        <v>0</v>
      </c>
      <c r="X126" s="86">
        <f t="shared" ref="X126" si="1193">W126/$C126</f>
        <v>0</v>
      </c>
      <c r="Y126" s="29">
        <f>Y127</f>
        <v>0</v>
      </c>
      <c r="Z126" s="86">
        <f t="shared" ref="Z126" si="1194">Y126/$C126</f>
        <v>0</v>
      </c>
      <c r="AA126" s="29">
        <f>AA127</f>
        <v>0</v>
      </c>
      <c r="AB126" s="86">
        <f t="shared" ref="AB126" si="1195">AA126/$C126</f>
        <v>0</v>
      </c>
      <c r="AC126" s="29">
        <f t="shared" si="655"/>
        <v>0</v>
      </c>
    </row>
    <row r="127" spans="1:29" x14ac:dyDescent="0.25">
      <c r="A127" s="38" t="s">
        <v>65</v>
      </c>
      <c r="B127" s="30">
        <v>1033960.9574000001</v>
      </c>
      <c r="C127" s="30">
        <v>1398629.2218500001</v>
      </c>
      <c r="E127" s="30">
        <f>SUM(E128:E154)</f>
        <v>0</v>
      </c>
      <c r="F127" s="87">
        <f t="shared" si="643"/>
        <v>0</v>
      </c>
      <c r="G127" s="30">
        <f>SUM(G128:G154)</f>
        <v>0</v>
      </c>
      <c r="H127" s="87">
        <f t="shared" si="644"/>
        <v>0</v>
      </c>
      <c r="I127" s="30">
        <f>SUM(I128:I154)</f>
        <v>0</v>
      </c>
      <c r="J127" s="87">
        <f t="shared" ref="J127" si="1196">I127/$C127</f>
        <v>0</v>
      </c>
      <c r="K127" s="30">
        <f>SUM(K128:K154)</f>
        <v>0</v>
      </c>
      <c r="L127" s="87">
        <f t="shared" ref="L127" si="1197">K127/$C127</f>
        <v>0</v>
      </c>
      <c r="M127" s="30">
        <f>SUM(M128:M154)</f>
        <v>0</v>
      </c>
      <c r="N127" s="87">
        <f t="shared" ref="N127" si="1198">M127/$C127</f>
        <v>0</v>
      </c>
      <c r="O127" s="30">
        <f>SUM(O128:O154)</f>
        <v>0</v>
      </c>
      <c r="P127" s="87">
        <f t="shared" ref="P127" si="1199">O127/$C127</f>
        <v>0</v>
      </c>
      <c r="Q127" s="30">
        <f>SUM(Q128:Q154)</f>
        <v>0</v>
      </c>
      <c r="R127" s="87">
        <f t="shared" ref="R127" si="1200">Q127/$C127</f>
        <v>0</v>
      </c>
      <c r="S127" s="30">
        <f>SUM(S128:S154)</f>
        <v>0</v>
      </c>
      <c r="T127" s="87">
        <f t="shared" ref="T127" si="1201">S127/$C127</f>
        <v>0</v>
      </c>
      <c r="U127" s="30">
        <f>SUM(U128:U154)</f>
        <v>0</v>
      </c>
      <c r="V127" s="87">
        <f t="shared" ref="V127" si="1202">U127/$C127</f>
        <v>0</v>
      </c>
      <c r="W127" s="30">
        <f>SUM(W128:W154)</f>
        <v>0</v>
      </c>
      <c r="X127" s="87">
        <f t="shared" ref="X127" si="1203">W127/$C127</f>
        <v>0</v>
      </c>
      <c r="Y127" s="30">
        <f>SUM(Y128:Y154)</f>
        <v>0</v>
      </c>
      <c r="Z127" s="87">
        <f t="shared" ref="Z127" si="1204">Y127/$C127</f>
        <v>0</v>
      </c>
      <c r="AA127" s="30">
        <f>SUM(AA128:AA154)</f>
        <v>0</v>
      </c>
      <c r="AB127" s="87">
        <f t="shared" ref="AB127" si="1205">AA127/$C127</f>
        <v>0</v>
      </c>
      <c r="AC127" s="30">
        <f t="shared" si="655"/>
        <v>0</v>
      </c>
    </row>
    <row r="128" spans="1:29" x14ac:dyDescent="0.25">
      <c r="A128" s="50" t="s">
        <v>60</v>
      </c>
      <c r="B128" s="52">
        <v>108120</v>
      </c>
      <c r="C128" s="52">
        <v>60016.44</v>
      </c>
      <c r="E128" s="52"/>
      <c r="F128" s="84">
        <f t="shared" si="643"/>
        <v>0</v>
      </c>
      <c r="G128" s="52"/>
      <c r="H128" s="84">
        <f t="shared" si="644"/>
        <v>0</v>
      </c>
      <c r="I128" s="52"/>
      <c r="J128" s="84">
        <f t="shared" ref="J128" si="1206">I128/$C128</f>
        <v>0</v>
      </c>
      <c r="K128" s="52"/>
      <c r="L128" s="84">
        <f t="shared" ref="L128" si="1207">K128/$C128</f>
        <v>0</v>
      </c>
      <c r="M128" s="52"/>
      <c r="N128" s="84">
        <f t="shared" ref="N128" si="1208">M128/$C128</f>
        <v>0</v>
      </c>
      <c r="O128" s="52"/>
      <c r="P128" s="84">
        <f t="shared" ref="P128" si="1209">O128/$C128</f>
        <v>0</v>
      </c>
      <c r="Q128" s="52"/>
      <c r="R128" s="84">
        <f t="shared" ref="R128" si="1210">Q128/$C128</f>
        <v>0</v>
      </c>
      <c r="S128" s="52"/>
      <c r="T128" s="84">
        <f t="shared" ref="T128" si="1211">S128/$C128</f>
        <v>0</v>
      </c>
      <c r="U128" s="52"/>
      <c r="V128" s="84">
        <f t="shared" ref="V128" si="1212">U128/$C128</f>
        <v>0</v>
      </c>
      <c r="W128" s="52"/>
      <c r="X128" s="84">
        <f t="shared" ref="X128" si="1213">W128/$C128</f>
        <v>0</v>
      </c>
      <c r="Y128" s="52"/>
      <c r="Z128" s="84">
        <f t="shared" ref="Z128" si="1214">Y128/$C128</f>
        <v>0</v>
      </c>
      <c r="AA128" s="52"/>
      <c r="AB128" s="84">
        <f t="shared" ref="AB128" si="1215">AA128/$C128</f>
        <v>0</v>
      </c>
      <c r="AC128" s="52">
        <f t="shared" si="655"/>
        <v>0</v>
      </c>
    </row>
    <row r="129" spans="1:29" x14ac:dyDescent="0.25">
      <c r="A129" s="50" t="s">
        <v>166</v>
      </c>
      <c r="B129" s="52">
        <v>485223.05070000002</v>
      </c>
      <c r="C129" s="69">
        <v>50000</v>
      </c>
      <c r="E129" s="69"/>
      <c r="F129" s="85">
        <f t="shared" si="643"/>
        <v>0</v>
      </c>
      <c r="G129" s="69"/>
      <c r="H129" s="85">
        <f t="shared" si="644"/>
        <v>0</v>
      </c>
      <c r="I129" s="69"/>
      <c r="J129" s="85">
        <f t="shared" ref="J129" si="1216">I129/$C129</f>
        <v>0</v>
      </c>
      <c r="K129" s="69"/>
      <c r="L129" s="85">
        <f t="shared" ref="L129" si="1217">K129/$C129</f>
        <v>0</v>
      </c>
      <c r="M129" s="69"/>
      <c r="N129" s="85">
        <f t="shared" ref="N129" si="1218">M129/$C129</f>
        <v>0</v>
      </c>
      <c r="O129" s="69"/>
      <c r="P129" s="85">
        <f t="shared" ref="P129" si="1219">O129/$C129</f>
        <v>0</v>
      </c>
      <c r="Q129" s="69"/>
      <c r="R129" s="85">
        <f t="shared" ref="R129" si="1220">Q129/$C129</f>
        <v>0</v>
      </c>
      <c r="S129" s="69"/>
      <c r="T129" s="85">
        <f t="shared" ref="T129" si="1221">S129/$C129</f>
        <v>0</v>
      </c>
      <c r="U129" s="69"/>
      <c r="V129" s="85">
        <f t="shared" ref="V129" si="1222">U129/$C129</f>
        <v>0</v>
      </c>
      <c r="W129" s="69"/>
      <c r="X129" s="85">
        <f t="shared" ref="X129" si="1223">W129/$C129</f>
        <v>0</v>
      </c>
      <c r="Y129" s="69"/>
      <c r="Z129" s="85">
        <f t="shared" ref="Z129" si="1224">Y129/$C129</f>
        <v>0</v>
      </c>
      <c r="AA129" s="69"/>
      <c r="AB129" s="85">
        <f t="shared" ref="AB129" si="1225">AA129/$C129</f>
        <v>0</v>
      </c>
      <c r="AC129" s="69">
        <f t="shared" si="655"/>
        <v>0</v>
      </c>
    </row>
    <row r="130" spans="1:29" x14ac:dyDescent="0.25">
      <c r="A130" s="50" t="s">
        <v>164</v>
      </c>
      <c r="B130" s="52"/>
      <c r="C130" s="69">
        <v>338868</v>
      </c>
      <c r="E130" s="69"/>
      <c r="F130" s="85">
        <f t="shared" si="643"/>
        <v>0</v>
      </c>
      <c r="G130" s="69"/>
      <c r="H130" s="85">
        <f t="shared" si="644"/>
        <v>0</v>
      </c>
      <c r="I130" s="69"/>
      <c r="J130" s="85">
        <f t="shared" ref="J130" si="1226">I130/$C130</f>
        <v>0</v>
      </c>
      <c r="K130" s="69"/>
      <c r="L130" s="85">
        <f t="shared" ref="L130" si="1227">K130/$C130</f>
        <v>0</v>
      </c>
      <c r="M130" s="69"/>
      <c r="N130" s="85">
        <f t="shared" ref="N130" si="1228">M130/$C130</f>
        <v>0</v>
      </c>
      <c r="O130" s="69"/>
      <c r="P130" s="85">
        <f t="shared" ref="P130" si="1229">O130/$C130</f>
        <v>0</v>
      </c>
      <c r="Q130" s="69"/>
      <c r="R130" s="85">
        <f t="shared" ref="R130" si="1230">Q130/$C130</f>
        <v>0</v>
      </c>
      <c r="S130" s="69"/>
      <c r="T130" s="85">
        <f t="shared" ref="T130" si="1231">S130/$C130</f>
        <v>0</v>
      </c>
      <c r="U130" s="69"/>
      <c r="V130" s="85">
        <f t="shared" ref="V130" si="1232">U130/$C130</f>
        <v>0</v>
      </c>
      <c r="W130" s="69"/>
      <c r="X130" s="85">
        <f t="shared" ref="X130" si="1233">W130/$C130</f>
        <v>0</v>
      </c>
      <c r="Y130" s="69"/>
      <c r="Z130" s="85">
        <f t="shared" ref="Z130" si="1234">Y130/$C130</f>
        <v>0</v>
      </c>
      <c r="AA130" s="69"/>
      <c r="AB130" s="85">
        <f t="shared" ref="AB130" si="1235">AA130/$C130</f>
        <v>0</v>
      </c>
      <c r="AC130" s="69">
        <f t="shared" si="655"/>
        <v>0</v>
      </c>
    </row>
    <row r="131" spans="1:29" x14ac:dyDescent="0.25">
      <c r="A131" s="50" t="s">
        <v>167</v>
      </c>
      <c r="B131" s="52"/>
      <c r="C131" s="69">
        <v>90000</v>
      </c>
      <c r="E131" s="69"/>
      <c r="F131" s="85">
        <f t="shared" si="643"/>
        <v>0</v>
      </c>
      <c r="G131" s="69"/>
      <c r="H131" s="85">
        <f t="shared" si="644"/>
        <v>0</v>
      </c>
      <c r="I131" s="69"/>
      <c r="J131" s="85">
        <f t="shared" ref="J131" si="1236">I131/$C131</f>
        <v>0</v>
      </c>
      <c r="K131" s="69"/>
      <c r="L131" s="85">
        <f t="shared" ref="L131" si="1237">K131/$C131</f>
        <v>0</v>
      </c>
      <c r="M131" s="69"/>
      <c r="N131" s="85">
        <f t="shared" ref="N131" si="1238">M131/$C131</f>
        <v>0</v>
      </c>
      <c r="O131" s="69"/>
      <c r="P131" s="85">
        <f t="shared" ref="P131" si="1239">O131/$C131</f>
        <v>0</v>
      </c>
      <c r="Q131" s="69"/>
      <c r="R131" s="85">
        <f t="shared" ref="R131" si="1240">Q131/$C131</f>
        <v>0</v>
      </c>
      <c r="S131" s="69"/>
      <c r="T131" s="85">
        <f t="shared" ref="T131" si="1241">S131/$C131</f>
        <v>0</v>
      </c>
      <c r="U131" s="69"/>
      <c r="V131" s="85">
        <f t="shared" ref="V131" si="1242">U131/$C131</f>
        <v>0</v>
      </c>
      <c r="W131" s="69"/>
      <c r="X131" s="85">
        <f t="shared" ref="X131" si="1243">W131/$C131</f>
        <v>0</v>
      </c>
      <c r="Y131" s="69"/>
      <c r="Z131" s="85">
        <f t="shared" ref="Z131" si="1244">Y131/$C131</f>
        <v>0</v>
      </c>
      <c r="AA131" s="69"/>
      <c r="AB131" s="85">
        <f t="shared" ref="AB131" si="1245">AA131/$C131</f>
        <v>0</v>
      </c>
      <c r="AC131" s="69">
        <f t="shared" si="655"/>
        <v>0</v>
      </c>
    </row>
    <row r="132" spans="1:29" x14ac:dyDescent="0.25">
      <c r="A132" s="50" t="s">
        <v>168</v>
      </c>
      <c r="B132" s="52"/>
      <c r="C132" s="69">
        <v>143457.59999999995</v>
      </c>
      <c r="E132" s="69"/>
      <c r="F132" s="85">
        <f t="shared" si="643"/>
        <v>0</v>
      </c>
      <c r="G132" s="69"/>
      <c r="H132" s="85">
        <f t="shared" si="644"/>
        <v>0</v>
      </c>
      <c r="I132" s="69"/>
      <c r="J132" s="85">
        <f t="shared" ref="J132" si="1246">I132/$C132</f>
        <v>0</v>
      </c>
      <c r="K132" s="69"/>
      <c r="L132" s="85">
        <f t="shared" ref="L132" si="1247">K132/$C132</f>
        <v>0</v>
      </c>
      <c r="M132" s="69"/>
      <c r="N132" s="85">
        <f t="shared" ref="N132" si="1248">M132/$C132</f>
        <v>0</v>
      </c>
      <c r="O132" s="69"/>
      <c r="P132" s="85">
        <f t="shared" ref="P132" si="1249">O132/$C132</f>
        <v>0</v>
      </c>
      <c r="Q132" s="69"/>
      <c r="R132" s="85">
        <f t="shared" ref="R132" si="1250">Q132/$C132</f>
        <v>0</v>
      </c>
      <c r="S132" s="69"/>
      <c r="T132" s="85">
        <f t="shared" ref="T132" si="1251">S132/$C132</f>
        <v>0</v>
      </c>
      <c r="U132" s="69"/>
      <c r="V132" s="85">
        <f t="shared" ref="V132" si="1252">U132/$C132</f>
        <v>0</v>
      </c>
      <c r="W132" s="69"/>
      <c r="X132" s="85">
        <f t="shared" ref="X132" si="1253">W132/$C132</f>
        <v>0</v>
      </c>
      <c r="Y132" s="69"/>
      <c r="Z132" s="85">
        <f t="shared" ref="Z132" si="1254">Y132/$C132</f>
        <v>0</v>
      </c>
      <c r="AA132" s="69"/>
      <c r="AB132" s="85">
        <f t="shared" ref="AB132" si="1255">AA132/$C132</f>
        <v>0</v>
      </c>
      <c r="AC132" s="69">
        <f t="shared" si="655"/>
        <v>0</v>
      </c>
    </row>
    <row r="133" spans="1:29" x14ac:dyDescent="0.25">
      <c r="A133" s="50" t="s">
        <v>169</v>
      </c>
      <c r="B133" s="52"/>
      <c r="C133" s="69">
        <v>35864.399999999987</v>
      </c>
      <c r="E133" s="69"/>
      <c r="F133" s="85">
        <f t="shared" si="643"/>
        <v>0</v>
      </c>
      <c r="G133" s="69"/>
      <c r="H133" s="85">
        <f t="shared" si="644"/>
        <v>0</v>
      </c>
      <c r="I133" s="69"/>
      <c r="J133" s="85">
        <f t="shared" ref="J133" si="1256">I133/$C133</f>
        <v>0</v>
      </c>
      <c r="K133" s="69"/>
      <c r="L133" s="85">
        <f t="shared" ref="L133" si="1257">K133/$C133</f>
        <v>0</v>
      </c>
      <c r="M133" s="69"/>
      <c r="N133" s="85">
        <f t="shared" ref="N133" si="1258">M133/$C133</f>
        <v>0</v>
      </c>
      <c r="O133" s="69"/>
      <c r="P133" s="85">
        <f t="shared" ref="P133" si="1259">O133/$C133</f>
        <v>0</v>
      </c>
      <c r="Q133" s="69"/>
      <c r="R133" s="85">
        <f t="shared" ref="R133" si="1260">Q133/$C133</f>
        <v>0</v>
      </c>
      <c r="S133" s="69"/>
      <c r="T133" s="85">
        <f t="shared" ref="T133" si="1261">S133/$C133</f>
        <v>0</v>
      </c>
      <c r="U133" s="69"/>
      <c r="V133" s="85">
        <f t="shared" ref="V133" si="1262">U133/$C133</f>
        <v>0</v>
      </c>
      <c r="W133" s="69"/>
      <c r="X133" s="85">
        <f t="shared" ref="X133" si="1263">W133/$C133</f>
        <v>0</v>
      </c>
      <c r="Y133" s="69"/>
      <c r="Z133" s="85">
        <f t="shared" ref="Z133" si="1264">Y133/$C133</f>
        <v>0</v>
      </c>
      <c r="AA133" s="69"/>
      <c r="AB133" s="85">
        <f t="shared" ref="AB133" si="1265">AA133/$C133</f>
        <v>0</v>
      </c>
      <c r="AC133" s="69">
        <f t="shared" si="655"/>
        <v>0</v>
      </c>
    </row>
    <row r="134" spans="1:29" x14ac:dyDescent="0.25">
      <c r="A134" s="50" t="s">
        <v>165</v>
      </c>
      <c r="B134" s="52"/>
      <c r="C134" s="69">
        <v>48153.600000000006</v>
      </c>
      <c r="E134" s="69"/>
      <c r="F134" s="85">
        <f t="shared" si="643"/>
        <v>0</v>
      </c>
      <c r="G134" s="69"/>
      <c r="H134" s="85">
        <f t="shared" si="644"/>
        <v>0</v>
      </c>
      <c r="I134" s="69"/>
      <c r="J134" s="85">
        <f t="shared" ref="J134" si="1266">I134/$C134</f>
        <v>0</v>
      </c>
      <c r="K134" s="69"/>
      <c r="L134" s="85">
        <f t="shared" ref="L134" si="1267">K134/$C134</f>
        <v>0</v>
      </c>
      <c r="M134" s="69"/>
      <c r="N134" s="85">
        <f t="shared" ref="N134" si="1268">M134/$C134</f>
        <v>0</v>
      </c>
      <c r="O134" s="69"/>
      <c r="P134" s="85">
        <f t="shared" ref="P134" si="1269">O134/$C134</f>
        <v>0</v>
      </c>
      <c r="Q134" s="69"/>
      <c r="R134" s="85">
        <f t="shared" ref="R134" si="1270">Q134/$C134</f>
        <v>0</v>
      </c>
      <c r="S134" s="69"/>
      <c r="T134" s="85">
        <f t="shared" ref="T134" si="1271">S134/$C134</f>
        <v>0</v>
      </c>
      <c r="U134" s="69"/>
      <c r="V134" s="85">
        <f t="shared" ref="V134" si="1272">U134/$C134</f>
        <v>0</v>
      </c>
      <c r="W134" s="69"/>
      <c r="X134" s="85">
        <f t="shared" ref="X134" si="1273">W134/$C134</f>
        <v>0</v>
      </c>
      <c r="Y134" s="69"/>
      <c r="Z134" s="85">
        <f t="shared" ref="Z134" si="1274">Y134/$C134</f>
        <v>0</v>
      </c>
      <c r="AA134" s="69"/>
      <c r="AB134" s="85">
        <f t="shared" ref="AB134" si="1275">AA134/$C134</f>
        <v>0</v>
      </c>
      <c r="AC134" s="69">
        <f t="shared" si="655"/>
        <v>0</v>
      </c>
    </row>
    <row r="135" spans="1:29" x14ac:dyDescent="0.25">
      <c r="A135" s="50" t="s">
        <v>170</v>
      </c>
      <c r="B135" s="52"/>
      <c r="C135" s="69">
        <v>12038.400000000001</v>
      </c>
      <c r="E135" s="69"/>
      <c r="F135" s="85">
        <f t="shared" si="643"/>
        <v>0</v>
      </c>
      <c r="G135" s="69"/>
      <c r="H135" s="85">
        <f t="shared" si="644"/>
        <v>0</v>
      </c>
      <c r="I135" s="69"/>
      <c r="J135" s="85">
        <f t="shared" ref="J135" si="1276">I135/$C135</f>
        <v>0</v>
      </c>
      <c r="K135" s="69"/>
      <c r="L135" s="85">
        <f t="shared" ref="L135" si="1277">K135/$C135</f>
        <v>0</v>
      </c>
      <c r="M135" s="69"/>
      <c r="N135" s="85">
        <f t="shared" ref="N135" si="1278">M135/$C135</f>
        <v>0</v>
      </c>
      <c r="O135" s="69"/>
      <c r="P135" s="85">
        <f t="shared" ref="P135" si="1279">O135/$C135</f>
        <v>0</v>
      </c>
      <c r="Q135" s="69"/>
      <c r="R135" s="85">
        <f t="shared" ref="R135" si="1280">Q135/$C135</f>
        <v>0</v>
      </c>
      <c r="S135" s="69"/>
      <c r="T135" s="85">
        <f t="shared" ref="T135" si="1281">S135/$C135</f>
        <v>0</v>
      </c>
      <c r="U135" s="69"/>
      <c r="V135" s="85">
        <f t="shared" ref="V135" si="1282">U135/$C135</f>
        <v>0</v>
      </c>
      <c r="W135" s="69"/>
      <c r="X135" s="85">
        <f t="shared" ref="X135" si="1283">W135/$C135</f>
        <v>0</v>
      </c>
      <c r="Y135" s="69"/>
      <c r="Z135" s="85">
        <f t="shared" ref="Z135" si="1284">Y135/$C135</f>
        <v>0</v>
      </c>
      <c r="AA135" s="69"/>
      <c r="AB135" s="85">
        <f t="shared" ref="AB135" si="1285">AA135/$C135</f>
        <v>0</v>
      </c>
      <c r="AC135" s="69">
        <f t="shared" si="655"/>
        <v>0</v>
      </c>
    </row>
    <row r="136" spans="1:29" x14ac:dyDescent="0.25">
      <c r="A136" s="50" t="s">
        <v>23</v>
      </c>
      <c r="B136" s="52">
        <v>45408</v>
      </c>
      <c r="C136" s="52">
        <v>20705.6718</v>
      </c>
      <c r="E136" s="52"/>
      <c r="F136" s="84">
        <f t="shared" ref="F136:F171" si="1286">E136/C136</f>
        <v>0</v>
      </c>
      <c r="G136" s="52"/>
      <c r="H136" s="84">
        <f t="shared" ref="H136:H171" si="1287">G136/$C136</f>
        <v>0</v>
      </c>
      <c r="I136" s="52"/>
      <c r="J136" s="84">
        <f t="shared" ref="J136" si="1288">I136/$C136</f>
        <v>0</v>
      </c>
      <c r="K136" s="52"/>
      <c r="L136" s="84">
        <f t="shared" ref="L136" si="1289">K136/$C136</f>
        <v>0</v>
      </c>
      <c r="M136" s="52"/>
      <c r="N136" s="84">
        <f t="shared" ref="N136" si="1290">M136/$C136</f>
        <v>0</v>
      </c>
      <c r="O136" s="52"/>
      <c r="P136" s="84">
        <f t="shared" ref="P136" si="1291">O136/$C136</f>
        <v>0</v>
      </c>
      <c r="Q136" s="52"/>
      <c r="R136" s="84">
        <f t="shared" ref="R136" si="1292">Q136/$C136</f>
        <v>0</v>
      </c>
      <c r="S136" s="52"/>
      <c r="T136" s="84">
        <f t="shared" ref="T136" si="1293">S136/$C136</f>
        <v>0</v>
      </c>
      <c r="U136" s="52"/>
      <c r="V136" s="84">
        <f t="shared" ref="V136" si="1294">U136/$C136</f>
        <v>0</v>
      </c>
      <c r="W136" s="52"/>
      <c r="X136" s="84">
        <f t="shared" ref="X136" si="1295">W136/$C136</f>
        <v>0</v>
      </c>
      <c r="Y136" s="52"/>
      <c r="Z136" s="84">
        <f t="shared" ref="Z136" si="1296">Y136/$C136</f>
        <v>0</v>
      </c>
      <c r="AA136" s="52"/>
      <c r="AB136" s="84">
        <f t="shared" ref="AB136" si="1297">AA136/$C136</f>
        <v>0</v>
      </c>
      <c r="AC136" s="52">
        <f t="shared" ref="AC136:AC171" si="1298">E136+G136+I136+K136+M136+O136+Q136+S136+U136+W136+Y136+AA136</f>
        <v>0</v>
      </c>
    </row>
    <row r="137" spans="1:29" x14ac:dyDescent="0.25">
      <c r="A137" s="50" t="s">
        <v>123</v>
      </c>
      <c r="B137" s="52">
        <v>7268</v>
      </c>
      <c r="C137" s="52">
        <v>2145.7233333333334</v>
      </c>
      <c r="E137" s="52"/>
      <c r="F137" s="84">
        <f t="shared" si="1286"/>
        <v>0</v>
      </c>
      <c r="G137" s="52"/>
      <c r="H137" s="84">
        <f t="shared" si="1287"/>
        <v>0</v>
      </c>
      <c r="I137" s="52"/>
      <c r="J137" s="84">
        <f t="shared" ref="J137" si="1299">I137/$C137</f>
        <v>0</v>
      </c>
      <c r="K137" s="52"/>
      <c r="L137" s="84">
        <f t="shared" ref="L137" si="1300">K137/$C137</f>
        <v>0</v>
      </c>
      <c r="M137" s="52"/>
      <c r="N137" s="84">
        <f t="shared" ref="N137" si="1301">M137/$C137</f>
        <v>0</v>
      </c>
      <c r="O137" s="52"/>
      <c r="P137" s="84">
        <f t="shared" ref="P137" si="1302">O137/$C137</f>
        <v>0</v>
      </c>
      <c r="Q137" s="52"/>
      <c r="R137" s="84">
        <f t="shared" ref="R137" si="1303">Q137/$C137</f>
        <v>0</v>
      </c>
      <c r="S137" s="52"/>
      <c r="T137" s="84">
        <f t="shared" ref="T137" si="1304">S137/$C137</f>
        <v>0</v>
      </c>
      <c r="U137" s="52"/>
      <c r="V137" s="84">
        <f t="shared" ref="V137" si="1305">U137/$C137</f>
        <v>0</v>
      </c>
      <c r="W137" s="52"/>
      <c r="X137" s="84">
        <f t="shared" ref="X137" si="1306">W137/$C137</f>
        <v>0</v>
      </c>
      <c r="Y137" s="52"/>
      <c r="Z137" s="84">
        <f t="shared" ref="Z137" si="1307">Y137/$C137</f>
        <v>0</v>
      </c>
      <c r="AA137" s="52"/>
      <c r="AB137" s="84">
        <f t="shared" ref="AB137" si="1308">AA137/$C137</f>
        <v>0</v>
      </c>
      <c r="AC137" s="52">
        <f t="shared" si="1298"/>
        <v>0</v>
      </c>
    </row>
    <row r="138" spans="1:29" x14ac:dyDescent="0.25">
      <c r="A138" s="50" t="s">
        <v>124</v>
      </c>
      <c r="B138" s="52">
        <v>12208</v>
      </c>
      <c r="C138" s="52">
        <v>6726.8426499999996</v>
      </c>
      <c r="E138" s="52"/>
      <c r="F138" s="84">
        <f t="shared" si="1286"/>
        <v>0</v>
      </c>
      <c r="G138" s="52"/>
      <c r="H138" s="84">
        <f t="shared" si="1287"/>
        <v>0</v>
      </c>
      <c r="I138" s="52"/>
      <c r="J138" s="84">
        <f t="shared" ref="J138" si="1309">I138/$C138</f>
        <v>0</v>
      </c>
      <c r="K138" s="52"/>
      <c r="L138" s="84">
        <f t="shared" ref="L138" si="1310">K138/$C138</f>
        <v>0</v>
      </c>
      <c r="M138" s="52"/>
      <c r="N138" s="84">
        <f t="shared" ref="N138" si="1311">M138/$C138</f>
        <v>0</v>
      </c>
      <c r="O138" s="52"/>
      <c r="P138" s="84">
        <f t="shared" ref="P138" si="1312">O138/$C138</f>
        <v>0</v>
      </c>
      <c r="Q138" s="52"/>
      <c r="R138" s="84">
        <f t="shared" ref="R138" si="1313">Q138/$C138</f>
        <v>0</v>
      </c>
      <c r="S138" s="52"/>
      <c r="T138" s="84">
        <f t="shared" ref="T138" si="1314">S138/$C138</f>
        <v>0</v>
      </c>
      <c r="U138" s="52"/>
      <c r="V138" s="84">
        <f t="shared" ref="V138" si="1315">U138/$C138</f>
        <v>0</v>
      </c>
      <c r="W138" s="52"/>
      <c r="X138" s="84">
        <f t="shared" ref="X138" si="1316">W138/$C138</f>
        <v>0</v>
      </c>
      <c r="Y138" s="52"/>
      <c r="Z138" s="84">
        <f t="shared" ref="Z138" si="1317">Y138/$C138</f>
        <v>0</v>
      </c>
      <c r="AA138" s="52"/>
      <c r="AB138" s="84">
        <f t="shared" ref="AB138" si="1318">AA138/$C138</f>
        <v>0</v>
      </c>
      <c r="AC138" s="52">
        <f t="shared" si="1298"/>
        <v>0</v>
      </c>
    </row>
    <row r="139" spans="1:29" x14ac:dyDescent="0.25">
      <c r="A139" s="39" t="s">
        <v>66</v>
      </c>
      <c r="B139" s="52">
        <v>19647.343799999999</v>
      </c>
      <c r="C139" s="52">
        <v>24201.1132</v>
      </c>
      <c r="E139" s="52"/>
      <c r="F139" s="84">
        <f t="shared" si="1286"/>
        <v>0</v>
      </c>
      <c r="G139" s="52"/>
      <c r="H139" s="84">
        <f t="shared" si="1287"/>
        <v>0</v>
      </c>
      <c r="I139" s="52"/>
      <c r="J139" s="84">
        <f t="shared" ref="J139" si="1319">I139/$C139</f>
        <v>0</v>
      </c>
      <c r="K139" s="52"/>
      <c r="L139" s="84">
        <f t="shared" ref="L139" si="1320">K139/$C139</f>
        <v>0</v>
      </c>
      <c r="M139" s="52"/>
      <c r="N139" s="84">
        <f t="shared" ref="N139" si="1321">M139/$C139</f>
        <v>0</v>
      </c>
      <c r="O139" s="52"/>
      <c r="P139" s="84">
        <f t="shared" ref="P139" si="1322">O139/$C139</f>
        <v>0</v>
      </c>
      <c r="Q139" s="52"/>
      <c r="R139" s="84">
        <f t="shared" ref="R139" si="1323">Q139/$C139</f>
        <v>0</v>
      </c>
      <c r="S139" s="52"/>
      <c r="T139" s="84">
        <f t="shared" ref="T139" si="1324">S139/$C139</f>
        <v>0</v>
      </c>
      <c r="U139" s="52"/>
      <c r="V139" s="84">
        <f t="shared" ref="V139" si="1325">U139/$C139</f>
        <v>0</v>
      </c>
      <c r="W139" s="52"/>
      <c r="X139" s="84">
        <f t="shared" ref="X139" si="1326">W139/$C139</f>
        <v>0</v>
      </c>
      <c r="Y139" s="52"/>
      <c r="Z139" s="84">
        <f t="shared" ref="Z139" si="1327">Y139/$C139</f>
        <v>0</v>
      </c>
      <c r="AA139" s="52"/>
      <c r="AB139" s="84">
        <f t="shared" ref="AB139" si="1328">AA139/$C139</f>
        <v>0</v>
      </c>
      <c r="AC139" s="52">
        <f t="shared" si="1298"/>
        <v>0</v>
      </c>
    </row>
    <row r="140" spans="1:29" ht="16.149999999999999" customHeight="1" x14ac:dyDescent="0.25">
      <c r="A140" s="41" t="s">
        <v>116</v>
      </c>
      <c r="B140" s="52">
        <v>161377.41570000001</v>
      </c>
      <c r="C140" s="52">
        <v>179184.67306666667</v>
      </c>
      <c r="E140" s="52"/>
      <c r="F140" s="84">
        <f t="shared" si="1286"/>
        <v>0</v>
      </c>
      <c r="G140" s="52"/>
      <c r="H140" s="84">
        <f t="shared" si="1287"/>
        <v>0</v>
      </c>
      <c r="I140" s="52"/>
      <c r="J140" s="84">
        <f t="shared" ref="J140" si="1329">I140/$C140</f>
        <v>0</v>
      </c>
      <c r="K140" s="52"/>
      <c r="L140" s="84">
        <f t="shared" ref="L140" si="1330">K140/$C140</f>
        <v>0</v>
      </c>
      <c r="M140" s="52"/>
      <c r="N140" s="84">
        <f t="shared" ref="N140" si="1331">M140/$C140</f>
        <v>0</v>
      </c>
      <c r="O140" s="52"/>
      <c r="P140" s="84">
        <f t="shared" ref="P140" si="1332">O140/$C140</f>
        <v>0</v>
      </c>
      <c r="Q140" s="52"/>
      <c r="R140" s="84">
        <f t="shared" ref="R140" si="1333">Q140/$C140</f>
        <v>0</v>
      </c>
      <c r="S140" s="52"/>
      <c r="T140" s="84">
        <f t="shared" ref="T140" si="1334">S140/$C140</f>
        <v>0</v>
      </c>
      <c r="U140" s="52"/>
      <c r="V140" s="84">
        <f t="shared" ref="V140" si="1335">U140/$C140</f>
        <v>0</v>
      </c>
      <c r="W140" s="52"/>
      <c r="X140" s="84">
        <f t="shared" ref="X140" si="1336">W140/$C140</f>
        <v>0</v>
      </c>
      <c r="Y140" s="52"/>
      <c r="Z140" s="84">
        <f t="shared" ref="Z140" si="1337">Y140/$C140</f>
        <v>0</v>
      </c>
      <c r="AA140" s="52"/>
      <c r="AB140" s="84">
        <f t="shared" ref="AB140" si="1338">AA140/$C140</f>
        <v>0</v>
      </c>
      <c r="AC140" s="52">
        <f t="shared" si="1298"/>
        <v>0</v>
      </c>
    </row>
    <row r="141" spans="1:29" x14ac:dyDescent="0.25">
      <c r="A141" s="41" t="s">
        <v>145</v>
      </c>
      <c r="B141" s="52">
        <v>4847.9258999999993</v>
      </c>
      <c r="C141" s="52">
        <v>39520.923999999999</v>
      </c>
      <c r="E141" s="52"/>
      <c r="F141" s="84">
        <f t="shared" si="1286"/>
        <v>0</v>
      </c>
      <c r="G141" s="52"/>
      <c r="H141" s="84">
        <f t="shared" si="1287"/>
        <v>0</v>
      </c>
      <c r="I141" s="52"/>
      <c r="J141" s="84">
        <f t="shared" ref="J141" si="1339">I141/$C141</f>
        <v>0</v>
      </c>
      <c r="K141" s="52"/>
      <c r="L141" s="84">
        <f t="shared" ref="L141" si="1340">K141/$C141</f>
        <v>0</v>
      </c>
      <c r="M141" s="52"/>
      <c r="N141" s="84">
        <f t="shared" ref="N141" si="1341">M141/$C141</f>
        <v>0</v>
      </c>
      <c r="O141" s="52"/>
      <c r="P141" s="84">
        <f t="shared" ref="P141" si="1342">O141/$C141</f>
        <v>0</v>
      </c>
      <c r="Q141" s="52"/>
      <c r="R141" s="84">
        <f t="shared" ref="R141" si="1343">Q141/$C141</f>
        <v>0</v>
      </c>
      <c r="S141" s="52"/>
      <c r="T141" s="84">
        <f t="shared" ref="T141" si="1344">S141/$C141</f>
        <v>0</v>
      </c>
      <c r="U141" s="52"/>
      <c r="V141" s="84">
        <f t="shared" ref="V141" si="1345">U141/$C141</f>
        <v>0</v>
      </c>
      <c r="W141" s="52"/>
      <c r="X141" s="84">
        <f t="shared" ref="X141" si="1346">W141/$C141</f>
        <v>0</v>
      </c>
      <c r="Y141" s="52"/>
      <c r="Z141" s="84">
        <f t="shared" ref="Z141" si="1347">Y141/$C141</f>
        <v>0</v>
      </c>
      <c r="AA141" s="52"/>
      <c r="AB141" s="84">
        <f t="shared" ref="AB141" si="1348">AA141/$C141</f>
        <v>0</v>
      </c>
      <c r="AC141" s="52">
        <f t="shared" si="1298"/>
        <v>0</v>
      </c>
    </row>
    <row r="142" spans="1:29" ht="16.899999999999999" customHeight="1" x14ac:dyDescent="0.25">
      <c r="A142" s="41" t="s">
        <v>127</v>
      </c>
      <c r="B142" s="52">
        <v>43000</v>
      </c>
      <c r="C142" s="52">
        <v>48117.805266666663</v>
      </c>
      <c r="E142" s="52"/>
      <c r="F142" s="84">
        <f t="shared" si="1286"/>
        <v>0</v>
      </c>
      <c r="G142" s="52"/>
      <c r="H142" s="84">
        <f t="shared" si="1287"/>
        <v>0</v>
      </c>
      <c r="I142" s="52"/>
      <c r="J142" s="84">
        <f t="shared" ref="J142" si="1349">I142/$C142</f>
        <v>0</v>
      </c>
      <c r="K142" s="52"/>
      <c r="L142" s="84">
        <f t="shared" ref="L142" si="1350">K142/$C142</f>
        <v>0</v>
      </c>
      <c r="M142" s="52"/>
      <c r="N142" s="84">
        <f t="shared" ref="N142" si="1351">M142/$C142</f>
        <v>0</v>
      </c>
      <c r="O142" s="52"/>
      <c r="P142" s="84">
        <f t="shared" ref="P142" si="1352">O142/$C142</f>
        <v>0</v>
      </c>
      <c r="Q142" s="52"/>
      <c r="R142" s="84">
        <f t="shared" ref="R142" si="1353">Q142/$C142</f>
        <v>0</v>
      </c>
      <c r="S142" s="52"/>
      <c r="T142" s="84">
        <f t="shared" ref="T142" si="1354">S142/$C142</f>
        <v>0</v>
      </c>
      <c r="U142" s="52"/>
      <c r="V142" s="84">
        <f t="shared" ref="V142" si="1355">U142/$C142</f>
        <v>0</v>
      </c>
      <c r="W142" s="52"/>
      <c r="X142" s="84">
        <f t="shared" ref="X142" si="1356">W142/$C142</f>
        <v>0</v>
      </c>
      <c r="Y142" s="52"/>
      <c r="Z142" s="84">
        <f t="shared" ref="Z142" si="1357">Y142/$C142</f>
        <v>0</v>
      </c>
      <c r="AA142" s="52"/>
      <c r="AB142" s="84">
        <f t="shared" ref="AB142" si="1358">AA142/$C142</f>
        <v>0</v>
      </c>
      <c r="AC142" s="52">
        <f t="shared" si="1298"/>
        <v>0</v>
      </c>
    </row>
    <row r="143" spans="1:29" x14ac:dyDescent="0.25">
      <c r="A143" s="41" t="s">
        <v>104</v>
      </c>
      <c r="B143" s="52">
        <v>12471.960000000001</v>
      </c>
      <c r="C143" s="52">
        <v>5178.3233333333337</v>
      </c>
      <c r="E143" s="52"/>
      <c r="F143" s="84">
        <f t="shared" si="1286"/>
        <v>0</v>
      </c>
      <c r="G143" s="52"/>
      <c r="H143" s="84">
        <f t="shared" si="1287"/>
        <v>0</v>
      </c>
      <c r="I143" s="52"/>
      <c r="J143" s="84">
        <f t="shared" ref="J143" si="1359">I143/$C143</f>
        <v>0</v>
      </c>
      <c r="K143" s="52"/>
      <c r="L143" s="84">
        <f t="shared" ref="L143" si="1360">K143/$C143</f>
        <v>0</v>
      </c>
      <c r="M143" s="52"/>
      <c r="N143" s="84">
        <f t="shared" ref="N143" si="1361">M143/$C143</f>
        <v>0</v>
      </c>
      <c r="O143" s="52"/>
      <c r="P143" s="84">
        <f t="shared" ref="P143" si="1362">O143/$C143</f>
        <v>0</v>
      </c>
      <c r="Q143" s="52"/>
      <c r="R143" s="84">
        <f t="shared" ref="R143" si="1363">Q143/$C143</f>
        <v>0</v>
      </c>
      <c r="S143" s="52"/>
      <c r="T143" s="84">
        <f t="shared" ref="T143" si="1364">S143/$C143</f>
        <v>0</v>
      </c>
      <c r="U143" s="52"/>
      <c r="V143" s="84">
        <f t="shared" ref="V143" si="1365">U143/$C143</f>
        <v>0</v>
      </c>
      <c r="W143" s="52"/>
      <c r="X143" s="84">
        <f t="shared" ref="X143" si="1366">W143/$C143</f>
        <v>0</v>
      </c>
      <c r="Y143" s="52"/>
      <c r="Z143" s="84">
        <f t="shared" ref="Z143" si="1367">Y143/$C143</f>
        <v>0</v>
      </c>
      <c r="AA143" s="52"/>
      <c r="AB143" s="84">
        <f t="shared" ref="AB143" si="1368">AA143/$C143</f>
        <v>0</v>
      </c>
      <c r="AC143" s="52">
        <f t="shared" si="1298"/>
        <v>0</v>
      </c>
    </row>
    <row r="144" spans="1:29" x14ac:dyDescent="0.25">
      <c r="A144" s="41" t="s">
        <v>54</v>
      </c>
      <c r="B144" s="52">
        <v>12720</v>
      </c>
      <c r="C144" s="52">
        <v>12540</v>
      </c>
      <c r="E144" s="52"/>
      <c r="F144" s="84">
        <f t="shared" si="1286"/>
        <v>0</v>
      </c>
      <c r="G144" s="52"/>
      <c r="H144" s="84">
        <f t="shared" si="1287"/>
        <v>0</v>
      </c>
      <c r="I144" s="52"/>
      <c r="J144" s="84">
        <f t="shared" ref="J144" si="1369">I144/$C144</f>
        <v>0</v>
      </c>
      <c r="K144" s="52"/>
      <c r="L144" s="84">
        <f t="shared" ref="L144" si="1370">K144/$C144</f>
        <v>0</v>
      </c>
      <c r="M144" s="52"/>
      <c r="N144" s="84">
        <f t="shared" ref="N144" si="1371">M144/$C144</f>
        <v>0</v>
      </c>
      <c r="O144" s="52"/>
      <c r="P144" s="84">
        <f t="shared" ref="P144" si="1372">O144/$C144</f>
        <v>0</v>
      </c>
      <c r="Q144" s="52"/>
      <c r="R144" s="84">
        <f t="shared" ref="R144" si="1373">Q144/$C144</f>
        <v>0</v>
      </c>
      <c r="S144" s="52"/>
      <c r="T144" s="84">
        <f t="shared" ref="T144" si="1374">S144/$C144</f>
        <v>0</v>
      </c>
      <c r="U144" s="52"/>
      <c r="V144" s="84">
        <f t="shared" ref="V144" si="1375">U144/$C144</f>
        <v>0</v>
      </c>
      <c r="W144" s="52"/>
      <c r="X144" s="84">
        <f t="shared" ref="X144" si="1376">W144/$C144</f>
        <v>0</v>
      </c>
      <c r="Y144" s="52"/>
      <c r="Z144" s="84">
        <f t="shared" ref="Z144" si="1377">Y144/$C144</f>
        <v>0</v>
      </c>
      <c r="AA144" s="52"/>
      <c r="AB144" s="84">
        <f t="shared" ref="AB144" si="1378">AA144/$C144</f>
        <v>0</v>
      </c>
      <c r="AC144" s="52">
        <f t="shared" si="1298"/>
        <v>0</v>
      </c>
    </row>
    <row r="145" spans="1:86" x14ac:dyDescent="0.25">
      <c r="A145" s="41" t="s">
        <v>55</v>
      </c>
      <c r="B145" s="52">
        <v>53449.440000000002</v>
      </c>
      <c r="C145" s="52">
        <v>57107.159999999989</v>
      </c>
      <c r="E145" s="52"/>
      <c r="F145" s="84">
        <f t="shared" si="1286"/>
        <v>0</v>
      </c>
      <c r="G145" s="52"/>
      <c r="H145" s="84">
        <f t="shared" si="1287"/>
        <v>0</v>
      </c>
      <c r="I145" s="52"/>
      <c r="J145" s="84">
        <f t="shared" ref="J145" si="1379">I145/$C145</f>
        <v>0</v>
      </c>
      <c r="K145" s="52"/>
      <c r="L145" s="84">
        <f t="shared" ref="L145" si="1380">K145/$C145</f>
        <v>0</v>
      </c>
      <c r="M145" s="52"/>
      <c r="N145" s="84">
        <f t="shared" ref="N145" si="1381">M145/$C145</f>
        <v>0</v>
      </c>
      <c r="O145" s="52"/>
      <c r="P145" s="84">
        <f t="shared" ref="P145" si="1382">O145/$C145</f>
        <v>0</v>
      </c>
      <c r="Q145" s="52"/>
      <c r="R145" s="84">
        <f t="shared" ref="R145" si="1383">Q145/$C145</f>
        <v>0</v>
      </c>
      <c r="S145" s="52"/>
      <c r="T145" s="84">
        <f t="shared" ref="T145" si="1384">S145/$C145</f>
        <v>0</v>
      </c>
      <c r="U145" s="52"/>
      <c r="V145" s="84">
        <f t="shared" ref="V145" si="1385">U145/$C145</f>
        <v>0</v>
      </c>
      <c r="W145" s="52"/>
      <c r="X145" s="84">
        <f t="shared" ref="X145" si="1386">W145/$C145</f>
        <v>0</v>
      </c>
      <c r="Y145" s="52"/>
      <c r="Z145" s="84">
        <f t="shared" ref="Z145" si="1387">Y145/$C145</f>
        <v>0</v>
      </c>
      <c r="AA145" s="52"/>
      <c r="AB145" s="84">
        <f t="shared" ref="AB145" si="1388">AA145/$C145</f>
        <v>0</v>
      </c>
      <c r="AC145" s="52">
        <f t="shared" si="1298"/>
        <v>0</v>
      </c>
    </row>
    <row r="146" spans="1:86" x14ac:dyDescent="0.25">
      <c r="A146" s="41" t="s">
        <v>56</v>
      </c>
      <c r="B146" s="52">
        <v>19410.72</v>
      </c>
      <c r="C146" s="52">
        <v>20716.079999999998</v>
      </c>
      <c r="E146" s="52"/>
      <c r="F146" s="84">
        <f t="shared" si="1286"/>
        <v>0</v>
      </c>
      <c r="G146" s="52"/>
      <c r="H146" s="84">
        <f t="shared" si="1287"/>
        <v>0</v>
      </c>
      <c r="I146" s="52"/>
      <c r="J146" s="84">
        <f t="shared" ref="J146" si="1389">I146/$C146</f>
        <v>0</v>
      </c>
      <c r="K146" s="52"/>
      <c r="L146" s="84">
        <f t="shared" ref="L146" si="1390">K146/$C146</f>
        <v>0</v>
      </c>
      <c r="M146" s="52"/>
      <c r="N146" s="84">
        <f t="shared" ref="N146" si="1391">M146/$C146</f>
        <v>0</v>
      </c>
      <c r="O146" s="52"/>
      <c r="P146" s="84">
        <f t="shared" ref="P146" si="1392">O146/$C146</f>
        <v>0</v>
      </c>
      <c r="Q146" s="52"/>
      <c r="R146" s="84">
        <f t="shared" ref="R146" si="1393">Q146/$C146</f>
        <v>0</v>
      </c>
      <c r="S146" s="52"/>
      <c r="T146" s="84">
        <f t="shared" ref="T146" si="1394">S146/$C146</f>
        <v>0</v>
      </c>
      <c r="U146" s="52"/>
      <c r="V146" s="84">
        <f t="shared" ref="V146" si="1395">U146/$C146</f>
        <v>0</v>
      </c>
      <c r="W146" s="52"/>
      <c r="X146" s="84">
        <f t="shared" ref="X146" si="1396">W146/$C146</f>
        <v>0</v>
      </c>
      <c r="Y146" s="52"/>
      <c r="Z146" s="84">
        <f t="shared" ref="Z146" si="1397">Y146/$C146</f>
        <v>0</v>
      </c>
      <c r="AA146" s="52"/>
      <c r="AB146" s="84">
        <f t="shared" ref="AB146" si="1398">AA146/$C146</f>
        <v>0</v>
      </c>
      <c r="AC146" s="52">
        <f t="shared" si="1298"/>
        <v>0</v>
      </c>
    </row>
    <row r="147" spans="1:86" x14ac:dyDescent="0.25">
      <c r="A147" s="41" t="s">
        <v>139</v>
      </c>
      <c r="B147" s="52"/>
      <c r="C147" s="52">
        <v>3135</v>
      </c>
      <c r="E147" s="52"/>
      <c r="F147" s="84">
        <f t="shared" si="1286"/>
        <v>0</v>
      </c>
      <c r="G147" s="52"/>
      <c r="H147" s="84">
        <f t="shared" si="1287"/>
        <v>0</v>
      </c>
      <c r="I147" s="52"/>
      <c r="J147" s="84">
        <f t="shared" ref="J147" si="1399">I147/$C147</f>
        <v>0</v>
      </c>
      <c r="K147" s="52"/>
      <c r="L147" s="84">
        <f t="shared" ref="L147" si="1400">K147/$C147</f>
        <v>0</v>
      </c>
      <c r="M147" s="52"/>
      <c r="N147" s="84">
        <f t="shared" ref="N147" si="1401">M147/$C147</f>
        <v>0</v>
      </c>
      <c r="O147" s="52"/>
      <c r="P147" s="84">
        <f t="shared" ref="P147" si="1402">O147/$C147</f>
        <v>0</v>
      </c>
      <c r="Q147" s="52"/>
      <c r="R147" s="84">
        <f t="shared" ref="R147" si="1403">Q147/$C147</f>
        <v>0</v>
      </c>
      <c r="S147" s="52"/>
      <c r="T147" s="84">
        <f t="shared" ref="T147" si="1404">S147/$C147</f>
        <v>0</v>
      </c>
      <c r="U147" s="52"/>
      <c r="V147" s="84">
        <f t="shared" ref="V147" si="1405">U147/$C147</f>
        <v>0</v>
      </c>
      <c r="W147" s="52"/>
      <c r="X147" s="84">
        <f t="shared" ref="X147" si="1406">W147/$C147</f>
        <v>0</v>
      </c>
      <c r="Y147" s="52"/>
      <c r="Z147" s="84">
        <f t="shared" ref="Z147" si="1407">Y147/$C147</f>
        <v>0</v>
      </c>
      <c r="AA147" s="52"/>
      <c r="AB147" s="84">
        <f t="shared" ref="AB147" si="1408">AA147/$C147</f>
        <v>0</v>
      </c>
      <c r="AC147" s="52">
        <f t="shared" si="1298"/>
        <v>0</v>
      </c>
    </row>
    <row r="148" spans="1:86" x14ac:dyDescent="0.25">
      <c r="A148" s="41" t="s">
        <v>147</v>
      </c>
      <c r="B148" s="52">
        <v>112389.26130000001</v>
      </c>
      <c r="C148" s="52">
        <v>85000</v>
      </c>
      <c r="E148" s="52"/>
      <c r="F148" s="84">
        <f t="shared" si="1286"/>
        <v>0</v>
      </c>
      <c r="G148" s="52"/>
      <c r="H148" s="84">
        <f t="shared" si="1287"/>
        <v>0</v>
      </c>
      <c r="I148" s="52"/>
      <c r="J148" s="84">
        <f t="shared" ref="J148" si="1409">I148/$C148</f>
        <v>0</v>
      </c>
      <c r="K148" s="52"/>
      <c r="L148" s="84">
        <f t="shared" ref="L148" si="1410">K148/$C148</f>
        <v>0</v>
      </c>
      <c r="M148" s="52"/>
      <c r="N148" s="84">
        <f t="shared" ref="N148" si="1411">M148/$C148</f>
        <v>0</v>
      </c>
      <c r="O148" s="52"/>
      <c r="P148" s="84">
        <f t="shared" ref="P148" si="1412">O148/$C148</f>
        <v>0</v>
      </c>
      <c r="Q148" s="52"/>
      <c r="R148" s="84">
        <f t="shared" ref="R148" si="1413">Q148/$C148</f>
        <v>0</v>
      </c>
      <c r="S148" s="52"/>
      <c r="T148" s="84">
        <f t="shared" ref="T148" si="1414">S148/$C148</f>
        <v>0</v>
      </c>
      <c r="U148" s="52"/>
      <c r="V148" s="84">
        <f t="shared" ref="V148" si="1415">U148/$C148</f>
        <v>0</v>
      </c>
      <c r="W148" s="52"/>
      <c r="X148" s="84">
        <f t="shared" ref="X148" si="1416">W148/$C148</f>
        <v>0</v>
      </c>
      <c r="Y148" s="52"/>
      <c r="Z148" s="84">
        <f t="shared" ref="Z148" si="1417">Y148/$C148</f>
        <v>0</v>
      </c>
      <c r="AA148" s="52"/>
      <c r="AB148" s="84">
        <f t="shared" ref="AB148" si="1418">AA148/$C148</f>
        <v>0</v>
      </c>
      <c r="AC148" s="52">
        <f t="shared" si="1298"/>
        <v>0</v>
      </c>
    </row>
    <row r="149" spans="1:86" x14ac:dyDescent="0.25">
      <c r="A149" s="41" t="s">
        <v>162</v>
      </c>
      <c r="B149" s="52"/>
      <c r="C149" s="52">
        <v>15000</v>
      </c>
      <c r="E149" s="52"/>
      <c r="F149" s="84">
        <f t="shared" si="1286"/>
        <v>0</v>
      </c>
      <c r="G149" s="52"/>
      <c r="H149" s="84">
        <f t="shared" si="1287"/>
        <v>0</v>
      </c>
      <c r="I149" s="52"/>
      <c r="J149" s="84">
        <f t="shared" ref="J149" si="1419">I149/$C149</f>
        <v>0</v>
      </c>
      <c r="K149" s="52"/>
      <c r="L149" s="84">
        <f t="shared" ref="L149" si="1420">K149/$C149</f>
        <v>0</v>
      </c>
      <c r="M149" s="52"/>
      <c r="N149" s="84">
        <f t="shared" ref="N149" si="1421">M149/$C149</f>
        <v>0</v>
      </c>
      <c r="O149" s="52"/>
      <c r="P149" s="84">
        <f t="shared" ref="P149" si="1422">O149/$C149</f>
        <v>0</v>
      </c>
      <c r="Q149" s="52"/>
      <c r="R149" s="84">
        <f t="shared" ref="R149" si="1423">Q149/$C149</f>
        <v>0</v>
      </c>
      <c r="S149" s="52"/>
      <c r="T149" s="84">
        <f t="shared" ref="T149" si="1424">S149/$C149</f>
        <v>0</v>
      </c>
      <c r="U149" s="52"/>
      <c r="V149" s="84">
        <f t="shared" ref="V149" si="1425">U149/$C149</f>
        <v>0</v>
      </c>
      <c r="W149" s="52"/>
      <c r="X149" s="84">
        <f t="shared" ref="X149" si="1426">W149/$C149</f>
        <v>0</v>
      </c>
      <c r="Y149" s="52"/>
      <c r="Z149" s="84">
        <f t="shared" ref="Z149" si="1427">Y149/$C149</f>
        <v>0</v>
      </c>
      <c r="AA149" s="52"/>
      <c r="AB149" s="84">
        <f t="shared" ref="AB149" si="1428">AA149/$C149</f>
        <v>0</v>
      </c>
      <c r="AC149" s="52">
        <f t="shared" si="1298"/>
        <v>0</v>
      </c>
    </row>
    <row r="150" spans="1:86" x14ac:dyDescent="0.25">
      <c r="A150" s="41" t="s">
        <v>146</v>
      </c>
      <c r="B150" s="52"/>
      <c r="C150" s="52">
        <v>25000</v>
      </c>
      <c r="E150" s="52"/>
      <c r="F150" s="84">
        <f t="shared" si="1286"/>
        <v>0</v>
      </c>
      <c r="G150" s="52"/>
      <c r="H150" s="84">
        <f t="shared" si="1287"/>
        <v>0</v>
      </c>
      <c r="I150" s="52"/>
      <c r="J150" s="84">
        <f t="shared" ref="J150" si="1429">I150/$C150</f>
        <v>0</v>
      </c>
      <c r="K150" s="52"/>
      <c r="L150" s="84">
        <f t="shared" ref="L150" si="1430">K150/$C150</f>
        <v>0</v>
      </c>
      <c r="M150" s="52"/>
      <c r="N150" s="84">
        <f t="shared" ref="N150" si="1431">M150/$C150</f>
        <v>0</v>
      </c>
      <c r="O150" s="52"/>
      <c r="P150" s="84">
        <f t="shared" ref="P150" si="1432">O150/$C150</f>
        <v>0</v>
      </c>
      <c r="Q150" s="52"/>
      <c r="R150" s="84">
        <f t="shared" ref="R150" si="1433">Q150/$C150</f>
        <v>0</v>
      </c>
      <c r="S150" s="52"/>
      <c r="T150" s="84">
        <f t="shared" ref="T150" si="1434">S150/$C150</f>
        <v>0</v>
      </c>
      <c r="U150" s="52"/>
      <c r="V150" s="84">
        <f t="shared" ref="V150" si="1435">U150/$C150</f>
        <v>0</v>
      </c>
      <c r="W150" s="52"/>
      <c r="X150" s="84">
        <f t="shared" ref="X150" si="1436">W150/$C150</f>
        <v>0</v>
      </c>
      <c r="Y150" s="52"/>
      <c r="Z150" s="84">
        <f t="shared" ref="Z150" si="1437">Y150/$C150</f>
        <v>0</v>
      </c>
      <c r="AA150" s="52"/>
      <c r="AB150" s="84">
        <f t="shared" ref="AB150" si="1438">AA150/$C150</f>
        <v>0</v>
      </c>
      <c r="AC150" s="52">
        <f t="shared" si="1298"/>
        <v>0</v>
      </c>
    </row>
    <row r="151" spans="1:86" x14ac:dyDescent="0.25">
      <c r="A151" s="41" t="s">
        <v>163</v>
      </c>
      <c r="B151" s="52"/>
      <c r="C151" s="52">
        <v>35000</v>
      </c>
      <c r="E151" s="52"/>
      <c r="F151" s="84">
        <f t="shared" si="1286"/>
        <v>0</v>
      </c>
      <c r="G151" s="52"/>
      <c r="H151" s="84">
        <f t="shared" si="1287"/>
        <v>0</v>
      </c>
      <c r="I151" s="52"/>
      <c r="J151" s="84">
        <f t="shared" ref="J151" si="1439">I151/$C151</f>
        <v>0</v>
      </c>
      <c r="K151" s="52"/>
      <c r="L151" s="84">
        <f t="shared" ref="L151" si="1440">K151/$C151</f>
        <v>0</v>
      </c>
      <c r="M151" s="52"/>
      <c r="N151" s="84">
        <f t="shared" ref="N151" si="1441">M151/$C151</f>
        <v>0</v>
      </c>
      <c r="O151" s="52"/>
      <c r="P151" s="84">
        <f t="shared" ref="P151" si="1442">O151/$C151</f>
        <v>0</v>
      </c>
      <c r="Q151" s="52"/>
      <c r="R151" s="84">
        <f t="shared" ref="R151" si="1443">Q151/$C151</f>
        <v>0</v>
      </c>
      <c r="S151" s="52"/>
      <c r="T151" s="84">
        <f t="shared" ref="T151" si="1444">S151/$C151</f>
        <v>0</v>
      </c>
      <c r="U151" s="52"/>
      <c r="V151" s="84">
        <f t="shared" ref="V151" si="1445">U151/$C151</f>
        <v>0</v>
      </c>
      <c r="W151" s="52"/>
      <c r="X151" s="84">
        <f t="shared" ref="X151" si="1446">W151/$C151</f>
        <v>0</v>
      </c>
      <c r="Y151" s="52"/>
      <c r="Z151" s="84">
        <f t="shared" ref="Z151" si="1447">Y151/$C151</f>
        <v>0</v>
      </c>
      <c r="AA151" s="52"/>
      <c r="AB151" s="84">
        <f t="shared" ref="AB151" si="1448">AA151/$C151</f>
        <v>0</v>
      </c>
      <c r="AC151" s="52">
        <f t="shared" si="1298"/>
        <v>0</v>
      </c>
    </row>
    <row r="152" spans="1:86" s="51" customFormat="1" x14ac:dyDescent="0.25">
      <c r="A152" s="41" t="s">
        <v>172</v>
      </c>
      <c r="B152" s="52">
        <v>11950.710300000002</v>
      </c>
      <c r="C152" s="52">
        <v>25000</v>
      </c>
      <c r="D152"/>
      <c r="E152" s="52"/>
      <c r="F152" s="84">
        <f t="shared" si="1286"/>
        <v>0</v>
      </c>
      <c r="G152" s="52"/>
      <c r="H152" s="84">
        <f t="shared" si="1287"/>
        <v>0</v>
      </c>
      <c r="I152" s="52"/>
      <c r="J152" s="84">
        <f t="shared" ref="J152" si="1449">I152/$C152</f>
        <v>0</v>
      </c>
      <c r="K152" s="52"/>
      <c r="L152" s="84">
        <f t="shared" ref="L152" si="1450">K152/$C152</f>
        <v>0</v>
      </c>
      <c r="M152" s="52"/>
      <c r="N152" s="84">
        <f t="shared" ref="N152" si="1451">M152/$C152</f>
        <v>0</v>
      </c>
      <c r="O152" s="52"/>
      <c r="P152" s="84">
        <f t="shared" ref="P152" si="1452">O152/$C152</f>
        <v>0</v>
      </c>
      <c r="Q152" s="52"/>
      <c r="R152" s="84">
        <f t="shared" ref="R152" si="1453">Q152/$C152</f>
        <v>0</v>
      </c>
      <c r="S152" s="52"/>
      <c r="T152" s="84">
        <f t="shared" ref="T152" si="1454">S152/$C152</f>
        <v>0</v>
      </c>
      <c r="U152" s="52"/>
      <c r="V152" s="84">
        <f t="shared" ref="V152" si="1455">U152/$C152</f>
        <v>0</v>
      </c>
      <c r="W152" s="52"/>
      <c r="X152" s="84">
        <f t="shared" ref="X152" si="1456">W152/$C152</f>
        <v>0</v>
      </c>
      <c r="Y152" s="52"/>
      <c r="Z152" s="84">
        <f t="shared" ref="Z152" si="1457">Y152/$C152</f>
        <v>0</v>
      </c>
      <c r="AA152" s="52"/>
      <c r="AB152" s="84">
        <f t="shared" ref="AB152" si="1458">AA152/$C152</f>
        <v>0</v>
      </c>
      <c r="AC152" s="52">
        <f t="shared" si="1298"/>
        <v>0</v>
      </c>
    </row>
    <row r="153" spans="1:86" s="63" customFormat="1" x14ac:dyDescent="0.25">
      <c r="A153" s="41" t="s">
        <v>171</v>
      </c>
      <c r="B153" s="52">
        <v>5000</v>
      </c>
      <c r="C153" s="52">
        <v>10688.678</v>
      </c>
      <c r="D153"/>
      <c r="E153" s="52"/>
      <c r="F153" s="84">
        <f t="shared" si="1286"/>
        <v>0</v>
      </c>
      <c r="G153" s="52"/>
      <c r="H153" s="84">
        <f t="shared" si="1287"/>
        <v>0</v>
      </c>
      <c r="I153" s="52"/>
      <c r="J153" s="84">
        <f t="shared" ref="J153" si="1459">I153/$C153</f>
        <v>0</v>
      </c>
      <c r="K153" s="52"/>
      <c r="L153" s="84">
        <f t="shared" ref="L153" si="1460">K153/$C153</f>
        <v>0</v>
      </c>
      <c r="M153" s="52"/>
      <c r="N153" s="84">
        <f t="shared" ref="N153" si="1461">M153/$C153</f>
        <v>0</v>
      </c>
      <c r="O153" s="52"/>
      <c r="P153" s="84">
        <f t="shared" ref="P153" si="1462">O153/$C153</f>
        <v>0</v>
      </c>
      <c r="Q153" s="52"/>
      <c r="R153" s="84">
        <f t="shared" ref="R153" si="1463">Q153/$C153</f>
        <v>0</v>
      </c>
      <c r="S153" s="52"/>
      <c r="T153" s="84">
        <f t="shared" ref="T153" si="1464">S153/$C153</f>
        <v>0</v>
      </c>
      <c r="U153" s="52"/>
      <c r="V153" s="84">
        <f t="shared" ref="V153" si="1465">U153/$C153</f>
        <v>0</v>
      </c>
      <c r="W153" s="52"/>
      <c r="X153" s="84">
        <f t="shared" ref="X153" si="1466">W153/$C153</f>
        <v>0</v>
      </c>
      <c r="Y153" s="52"/>
      <c r="Z153" s="84">
        <f t="shared" ref="Z153" si="1467">Y153/$C153</f>
        <v>0</v>
      </c>
      <c r="AA153" s="52"/>
      <c r="AB153" s="84">
        <f t="shared" ref="AB153" si="1468">AA153/$C153</f>
        <v>0</v>
      </c>
      <c r="AC153" s="52">
        <f t="shared" si="1298"/>
        <v>0</v>
      </c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</row>
    <row r="154" spans="1:86" s="63" customFormat="1" x14ac:dyDescent="0.25">
      <c r="A154" s="50" t="s">
        <v>117</v>
      </c>
      <c r="B154" s="52">
        <v>22000</v>
      </c>
      <c r="C154" s="52">
        <v>5262.7871999999998</v>
      </c>
      <c r="D154"/>
      <c r="E154" s="52"/>
      <c r="F154" s="84">
        <f t="shared" si="1286"/>
        <v>0</v>
      </c>
      <c r="G154" s="52"/>
      <c r="H154" s="84">
        <f t="shared" si="1287"/>
        <v>0</v>
      </c>
      <c r="I154" s="52"/>
      <c r="J154" s="84">
        <f t="shared" ref="J154" si="1469">I154/$C154</f>
        <v>0</v>
      </c>
      <c r="K154" s="52"/>
      <c r="L154" s="84">
        <f t="shared" ref="L154" si="1470">K154/$C154</f>
        <v>0</v>
      </c>
      <c r="M154" s="52"/>
      <c r="N154" s="84">
        <f t="shared" ref="N154" si="1471">M154/$C154</f>
        <v>0</v>
      </c>
      <c r="O154" s="52"/>
      <c r="P154" s="84">
        <f t="shared" ref="P154" si="1472">O154/$C154</f>
        <v>0</v>
      </c>
      <c r="Q154" s="52"/>
      <c r="R154" s="84">
        <f t="shared" ref="R154" si="1473">Q154/$C154</f>
        <v>0</v>
      </c>
      <c r="S154" s="52"/>
      <c r="T154" s="84">
        <f t="shared" ref="T154" si="1474">S154/$C154</f>
        <v>0</v>
      </c>
      <c r="U154" s="52"/>
      <c r="V154" s="84">
        <f t="shared" ref="V154" si="1475">U154/$C154</f>
        <v>0</v>
      </c>
      <c r="W154" s="52"/>
      <c r="X154" s="84">
        <f t="shared" ref="X154" si="1476">W154/$C154</f>
        <v>0</v>
      </c>
      <c r="Y154" s="52"/>
      <c r="Z154" s="84">
        <f t="shared" ref="Z154" si="1477">Y154/$C154</f>
        <v>0</v>
      </c>
      <c r="AA154" s="52"/>
      <c r="AB154" s="84">
        <f t="shared" ref="AB154" si="1478">AA154/$C154</f>
        <v>0</v>
      </c>
      <c r="AC154" s="52">
        <f t="shared" si="1298"/>
        <v>0</v>
      </c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</row>
    <row r="155" spans="1:86" s="63" customFormat="1" hidden="1" x14ac:dyDescent="0.25">
      <c r="A155" s="65" t="s">
        <v>113</v>
      </c>
      <c r="B155" s="66">
        <v>0</v>
      </c>
      <c r="C155" s="66">
        <v>0</v>
      </c>
      <c r="D155"/>
      <c r="E155" s="66">
        <v>0</v>
      </c>
      <c r="F155" s="89" t="e">
        <f t="shared" si="1286"/>
        <v>#DIV/0!</v>
      </c>
      <c r="G155" s="66">
        <v>0</v>
      </c>
      <c r="H155" s="89" t="e">
        <f t="shared" si="1287"/>
        <v>#DIV/0!</v>
      </c>
      <c r="I155" s="66">
        <v>0</v>
      </c>
      <c r="J155" s="89" t="e">
        <f t="shared" ref="J155" si="1479">I155/$C155</f>
        <v>#DIV/0!</v>
      </c>
      <c r="K155" s="66">
        <v>0</v>
      </c>
      <c r="L155" s="89" t="e">
        <f t="shared" ref="L155" si="1480">K155/$C155</f>
        <v>#DIV/0!</v>
      </c>
      <c r="M155" s="66">
        <v>0</v>
      </c>
      <c r="N155" s="89" t="e">
        <f t="shared" ref="N155" si="1481">M155/$C155</f>
        <v>#DIV/0!</v>
      </c>
      <c r="O155" s="66">
        <v>0</v>
      </c>
      <c r="P155" s="89" t="e">
        <f t="shared" ref="P155" si="1482">O155/$C155</f>
        <v>#DIV/0!</v>
      </c>
      <c r="Q155" s="66">
        <v>0</v>
      </c>
      <c r="R155" s="89" t="e">
        <f t="shared" ref="R155" si="1483">Q155/$C155</f>
        <v>#DIV/0!</v>
      </c>
      <c r="S155" s="66">
        <v>0</v>
      </c>
      <c r="T155" s="89" t="e">
        <f t="shared" ref="T155" si="1484">S155/$C155</f>
        <v>#DIV/0!</v>
      </c>
      <c r="U155" s="66">
        <v>0</v>
      </c>
      <c r="V155" s="89" t="e">
        <f t="shared" ref="V155" si="1485">U155/$C155</f>
        <v>#DIV/0!</v>
      </c>
      <c r="W155" s="66">
        <v>0</v>
      </c>
      <c r="X155" s="89" t="e">
        <f t="shared" ref="X155" si="1486">W155/$C155</f>
        <v>#DIV/0!</v>
      </c>
      <c r="Y155" s="66">
        <v>0</v>
      </c>
      <c r="Z155" s="89" t="e">
        <f t="shared" ref="Z155" si="1487">Y155/$C155</f>
        <v>#DIV/0!</v>
      </c>
      <c r="AA155" s="66">
        <v>0</v>
      </c>
      <c r="AB155" s="89" t="e">
        <f t="shared" ref="AB155" si="1488">AA155/$C155</f>
        <v>#DIV/0!</v>
      </c>
      <c r="AC155" s="66">
        <f t="shared" si="1298"/>
        <v>0</v>
      </c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</row>
    <row r="156" spans="1:86" hidden="1" x14ac:dyDescent="0.25">
      <c r="A156" s="67" t="s">
        <v>114</v>
      </c>
      <c r="B156" s="68">
        <v>0</v>
      </c>
      <c r="C156" s="68">
        <v>0</v>
      </c>
      <c r="E156" s="68">
        <v>0</v>
      </c>
      <c r="F156" s="90" t="e">
        <f t="shared" si="1286"/>
        <v>#DIV/0!</v>
      </c>
      <c r="G156" s="68">
        <v>0</v>
      </c>
      <c r="H156" s="90" t="e">
        <f t="shared" si="1287"/>
        <v>#DIV/0!</v>
      </c>
      <c r="I156" s="68">
        <v>0</v>
      </c>
      <c r="J156" s="90" t="e">
        <f t="shared" ref="J156" si="1489">I156/$C156</f>
        <v>#DIV/0!</v>
      </c>
      <c r="K156" s="68">
        <v>0</v>
      </c>
      <c r="L156" s="90" t="e">
        <f t="shared" ref="L156" si="1490">K156/$C156</f>
        <v>#DIV/0!</v>
      </c>
      <c r="M156" s="68">
        <v>0</v>
      </c>
      <c r="N156" s="90" t="e">
        <f t="shared" ref="N156" si="1491">M156/$C156</f>
        <v>#DIV/0!</v>
      </c>
      <c r="O156" s="68">
        <v>0</v>
      </c>
      <c r="P156" s="90" t="e">
        <f t="shared" ref="P156" si="1492">O156/$C156</f>
        <v>#DIV/0!</v>
      </c>
      <c r="Q156" s="68">
        <v>0</v>
      </c>
      <c r="R156" s="90" t="e">
        <f t="shared" ref="R156" si="1493">Q156/$C156</f>
        <v>#DIV/0!</v>
      </c>
      <c r="S156" s="68">
        <v>0</v>
      </c>
      <c r="T156" s="90" t="e">
        <f t="shared" ref="T156" si="1494">S156/$C156</f>
        <v>#DIV/0!</v>
      </c>
      <c r="U156" s="68">
        <v>0</v>
      </c>
      <c r="V156" s="90" t="e">
        <f t="shared" ref="V156" si="1495">U156/$C156</f>
        <v>#DIV/0!</v>
      </c>
      <c r="W156" s="68">
        <v>0</v>
      </c>
      <c r="X156" s="90" t="e">
        <f t="shared" ref="X156" si="1496">W156/$C156</f>
        <v>#DIV/0!</v>
      </c>
      <c r="Y156" s="68">
        <v>0</v>
      </c>
      <c r="Z156" s="90" t="e">
        <f t="shared" ref="Z156" si="1497">Y156/$C156</f>
        <v>#DIV/0!</v>
      </c>
      <c r="AA156" s="68">
        <v>0</v>
      </c>
      <c r="AB156" s="90" t="e">
        <f t="shared" ref="AB156" si="1498">AA156/$C156</f>
        <v>#DIV/0!</v>
      </c>
      <c r="AC156" s="68">
        <f t="shared" si="1298"/>
        <v>0</v>
      </c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</row>
    <row r="157" spans="1:86" hidden="1" x14ac:dyDescent="0.25">
      <c r="A157" s="62" t="s">
        <v>115</v>
      </c>
      <c r="B157" s="64">
        <v>0</v>
      </c>
      <c r="C157" s="64">
        <v>0</v>
      </c>
      <c r="E157" s="64">
        <v>0</v>
      </c>
      <c r="F157" s="91" t="e">
        <f t="shared" si="1286"/>
        <v>#DIV/0!</v>
      </c>
      <c r="G157" s="64">
        <v>0</v>
      </c>
      <c r="H157" s="91" t="e">
        <f t="shared" si="1287"/>
        <v>#DIV/0!</v>
      </c>
      <c r="I157" s="64">
        <v>0</v>
      </c>
      <c r="J157" s="91" t="e">
        <f t="shared" ref="J157" si="1499">I157/$C157</f>
        <v>#DIV/0!</v>
      </c>
      <c r="K157" s="64">
        <v>0</v>
      </c>
      <c r="L157" s="91" t="e">
        <f t="shared" ref="L157" si="1500">K157/$C157</f>
        <v>#DIV/0!</v>
      </c>
      <c r="M157" s="64">
        <v>0</v>
      </c>
      <c r="N157" s="91" t="e">
        <f t="shared" ref="N157" si="1501">M157/$C157</f>
        <v>#DIV/0!</v>
      </c>
      <c r="O157" s="64">
        <v>0</v>
      </c>
      <c r="P157" s="91" t="e">
        <f t="shared" ref="P157" si="1502">O157/$C157</f>
        <v>#DIV/0!</v>
      </c>
      <c r="Q157" s="64">
        <v>0</v>
      </c>
      <c r="R157" s="91" t="e">
        <f t="shared" ref="R157" si="1503">Q157/$C157</f>
        <v>#DIV/0!</v>
      </c>
      <c r="S157" s="64">
        <v>0</v>
      </c>
      <c r="T157" s="91" t="e">
        <f t="shared" ref="T157" si="1504">S157/$C157</f>
        <v>#DIV/0!</v>
      </c>
      <c r="U157" s="64">
        <v>0</v>
      </c>
      <c r="V157" s="91" t="e">
        <f t="shared" ref="V157" si="1505">U157/$C157</f>
        <v>#DIV/0!</v>
      </c>
      <c r="W157" s="64">
        <v>0</v>
      </c>
      <c r="X157" s="91" t="e">
        <f t="shared" ref="X157" si="1506">W157/$C157</f>
        <v>#DIV/0!</v>
      </c>
      <c r="Y157" s="64">
        <v>0</v>
      </c>
      <c r="Z157" s="91" t="e">
        <f t="shared" ref="Z157" si="1507">Y157/$C157</f>
        <v>#DIV/0!</v>
      </c>
      <c r="AA157" s="64">
        <v>0</v>
      </c>
      <c r="AB157" s="91" t="e">
        <f t="shared" ref="AB157" si="1508">AA157/$C157</f>
        <v>#DIV/0!</v>
      </c>
      <c r="AC157" s="64">
        <f t="shared" si="1298"/>
        <v>0</v>
      </c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</row>
    <row r="158" spans="1:86" x14ac:dyDescent="0.25">
      <c r="A158" s="42" t="s">
        <v>67</v>
      </c>
      <c r="B158" s="31">
        <v>175000</v>
      </c>
      <c r="C158" s="31">
        <v>269665.97019999998</v>
      </c>
      <c r="E158" s="31">
        <f>E159</f>
        <v>0</v>
      </c>
      <c r="F158" s="92">
        <f t="shared" si="1286"/>
        <v>0</v>
      </c>
      <c r="G158" s="31">
        <f>G159</f>
        <v>0</v>
      </c>
      <c r="H158" s="92">
        <f t="shared" si="1287"/>
        <v>0</v>
      </c>
      <c r="I158" s="31">
        <f>I159</f>
        <v>0</v>
      </c>
      <c r="J158" s="92">
        <f t="shared" ref="J158" si="1509">I158/$C158</f>
        <v>0</v>
      </c>
      <c r="K158" s="31">
        <f>K159</f>
        <v>0</v>
      </c>
      <c r="L158" s="92">
        <f t="shared" ref="L158" si="1510">K158/$C158</f>
        <v>0</v>
      </c>
      <c r="M158" s="31">
        <f>M159</f>
        <v>0</v>
      </c>
      <c r="N158" s="92">
        <f t="shared" ref="N158" si="1511">M158/$C158</f>
        <v>0</v>
      </c>
      <c r="O158" s="31">
        <f>O159</f>
        <v>0</v>
      </c>
      <c r="P158" s="92">
        <f t="shared" ref="P158" si="1512">O158/$C158</f>
        <v>0</v>
      </c>
      <c r="Q158" s="31">
        <f>Q159</f>
        <v>0</v>
      </c>
      <c r="R158" s="92">
        <f t="shared" ref="R158" si="1513">Q158/$C158</f>
        <v>0</v>
      </c>
      <c r="S158" s="31">
        <f>S159</f>
        <v>0</v>
      </c>
      <c r="T158" s="92">
        <f t="shared" ref="T158" si="1514">S158/$C158</f>
        <v>0</v>
      </c>
      <c r="U158" s="31">
        <f>U159</f>
        <v>0</v>
      </c>
      <c r="V158" s="92">
        <f t="shared" ref="V158" si="1515">U158/$C158</f>
        <v>0</v>
      </c>
      <c r="W158" s="31">
        <f>W159</f>
        <v>0</v>
      </c>
      <c r="X158" s="92">
        <f t="shared" ref="X158" si="1516">W158/$C158</f>
        <v>0</v>
      </c>
      <c r="Y158" s="31">
        <f>Y159</f>
        <v>0</v>
      </c>
      <c r="Z158" s="92">
        <f t="shared" ref="Z158" si="1517">Y158/$C158</f>
        <v>0</v>
      </c>
      <c r="AA158" s="31">
        <f>AA159</f>
        <v>0</v>
      </c>
      <c r="AB158" s="92">
        <f t="shared" ref="AB158" si="1518">AA158/$C158</f>
        <v>0</v>
      </c>
      <c r="AC158" s="31">
        <f t="shared" si="1298"/>
        <v>0</v>
      </c>
    </row>
    <row r="159" spans="1:86" ht="16.899999999999999" customHeight="1" x14ac:dyDescent="0.25">
      <c r="A159" s="38" t="s">
        <v>68</v>
      </c>
      <c r="B159" s="30">
        <v>175000</v>
      </c>
      <c r="C159" s="30">
        <v>269665.97019999998</v>
      </c>
      <c r="E159" s="30">
        <f>SUM(E160:E164)</f>
        <v>0</v>
      </c>
      <c r="F159" s="87">
        <f t="shared" si="1286"/>
        <v>0</v>
      </c>
      <c r="G159" s="30">
        <f>SUM(G160:G164)</f>
        <v>0</v>
      </c>
      <c r="H159" s="87">
        <f t="shared" si="1287"/>
        <v>0</v>
      </c>
      <c r="I159" s="30">
        <f>SUM(I160:I164)</f>
        <v>0</v>
      </c>
      <c r="J159" s="87">
        <f t="shared" ref="J159" si="1519">I159/$C159</f>
        <v>0</v>
      </c>
      <c r="K159" s="30">
        <f>SUM(K160:K164)</f>
        <v>0</v>
      </c>
      <c r="L159" s="87">
        <f t="shared" ref="L159" si="1520">K159/$C159</f>
        <v>0</v>
      </c>
      <c r="M159" s="30">
        <f>SUM(M160:M164)</f>
        <v>0</v>
      </c>
      <c r="N159" s="87">
        <f t="shared" ref="N159" si="1521">M159/$C159</f>
        <v>0</v>
      </c>
      <c r="O159" s="30">
        <f>SUM(O160:O164)</f>
        <v>0</v>
      </c>
      <c r="P159" s="87">
        <f t="shared" ref="P159" si="1522">O159/$C159</f>
        <v>0</v>
      </c>
      <c r="Q159" s="30">
        <f>SUM(Q160:Q164)</f>
        <v>0</v>
      </c>
      <c r="R159" s="87">
        <f t="shared" ref="R159" si="1523">Q159/$C159</f>
        <v>0</v>
      </c>
      <c r="S159" s="30">
        <f>SUM(S160:S164)</f>
        <v>0</v>
      </c>
      <c r="T159" s="87">
        <f t="shared" ref="T159" si="1524">S159/$C159</f>
        <v>0</v>
      </c>
      <c r="U159" s="30">
        <f>SUM(U160:U164)</f>
        <v>0</v>
      </c>
      <c r="V159" s="87">
        <f t="shared" ref="V159" si="1525">U159/$C159</f>
        <v>0</v>
      </c>
      <c r="W159" s="30">
        <f>SUM(W160:W164)</f>
        <v>0</v>
      </c>
      <c r="X159" s="87">
        <f t="shared" ref="X159" si="1526">W159/$C159</f>
        <v>0</v>
      </c>
      <c r="Y159" s="30">
        <f>SUM(Y160:Y164)</f>
        <v>0</v>
      </c>
      <c r="Z159" s="87">
        <f t="shared" ref="Z159" si="1527">Y159/$C159</f>
        <v>0</v>
      </c>
      <c r="AA159" s="30">
        <f>SUM(AA160:AA164)</f>
        <v>0</v>
      </c>
      <c r="AB159" s="87">
        <f t="shared" ref="AB159" si="1528">AA159/$C159</f>
        <v>0</v>
      </c>
      <c r="AC159" s="30">
        <f t="shared" si="1298"/>
        <v>0</v>
      </c>
    </row>
    <row r="160" spans="1:86" x14ac:dyDescent="0.25">
      <c r="A160" s="39" t="s">
        <v>69</v>
      </c>
      <c r="B160" s="52">
        <v>15000</v>
      </c>
      <c r="C160" s="52">
        <v>36782.606666666667</v>
      </c>
      <c r="E160" s="52"/>
      <c r="F160" s="84">
        <f t="shared" si="1286"/>
        <v>0</v>
      </c>
      <c r="G160" s="52"/>
      <c r="H160" s="84">
        <f t="shared" si="1287"/>
        <v>0</v>
      </c>
      <c r="I160" s="52"/>
      <c r="J160" s="84">
        <f t="shared" ref="J160" si="1529">I160/$C160</f>
        <v>0</v>
      </c>
      <c r="K160" s="52"/>
      <c r="L160" s="84">
        <f t="shared" ref="L160" si="1530">K160/$C160</f>
        <v>0</v>
      </c>
      <c r="M160" s="52"/>
      <c r="N160" s="84">
        <f t="shared" ref="N160" si="1531">M160/$C160</f>
        <v>0</v>
      </c>
      <c r="O160" s="52"/>
      <c r="P160" s="84">
        <f t="shared" ref="P160" si="1532">O160/$C160</f>
        <v>0</v>
      </c>
      <c r="Q160" s="52"/>
      <c r="R160" s="84">
        <f t="shared" ref="R160" si="1533">Q160/$C160</f>
        <v>0</v>
      </c>
      <c r="S160" s="52"/>
      <c r="T160" s="84">
        <f t="shared" ref="T160" si="1534">S160/$C160</f>
        <v>0</v>
      </c>
      <c r="U160" s="52"/>
      <c r="V160" s="84">
        <f t="shared" ref="V160" si="1535">U160/$C160</f>
        <v>0</v>
      </c>
      <c r="W160" s="52"/>
      <c r="X160" s="84">
        <f t="shared" ref="X160" si="1536">W160/$C160</f>
        <v>0</v>
      </c>
      <c r="Y160" s="52"/>
      <c r="Z160" s="84">
        <f t="shared" ref="Z160" si="1537">Y160/$C160</f>
        <v>0</v>
      </c>
      <c r="AA160" s="52"/>
      <c r="AB160" s="84">
        <f t="shared" ref="AB160" si="1538">AA160/$C160</f>
        <v>0</v>
      </c>
      <c r="AC160" s="52">
        <f t="shared" si="1298"/>
        <v>0</v>
      </c>
    </row>
    <row r="161" spans="1:29" x14ac:dyDescent="0.25">
      <c r="A161" s="40" t="s">
        <v>70</v>
      </c>
      <c r="B161" s="52">
        <v>100000</v>
      </c>
      <c r="C161" s="52">
        <v>141667.72399999996</v>
      </c>
      <c r="E161" s="52"/>
      <c r="F161" s="84">
        <f t="shared" si="1286"/>
        <v>0</v>
      </c>
      <c r="G161" s="52"/>
      <c r="H161" s="84">
        <f t="shared" si="1287"/>
        <v>0</v>
      </c>
      <c r="I161" s="52"/>
      <c r="J161" s="84">
        <f t="shared" ref="J161" si="1539">I161/$C161</f>
        <v>0</v>
      </c>
      <c r="K161" s="52"/>
      <c r="L161" s="84">
        <f t="shared" ref="L161" si="1540">K161/$C161</f>
        <v>0</v>
      </c>
      <c r="M161" s="52"/>
      <c r="N161" s="84">
        <f t="shared" ref="N161" si="1541">M161/$C161</f>
        <v>0</v>
      </c>
      <c r="O161" s="52"/>
      <c r="P161" s="84">
        <f t="shared" ref="P161" si="1542">O161/$C161</f>
        <v>0</v>
      </c>
      <c r="Q161" s="52"/>
      <c r="R161" s="84">
        <f t="shared" ref="R161" si="1543">Q161/$C161</f>
        <v>0</v>
      </c>
      <c r="S161" s="52"/>
      <c r="T161" s="84">
        <f t="shared" ref="T161" si="1544">S161/$C161</f>
        <v>0</v>
      </c>
      <c r="U161" s="52"/>
      <c r="V161" s="84">
        <f t="shared" ref="V161" si="1545">U161/$C161</f>
        <v>0</v>
      </c>
      <c r="W161" s="52"/>
      <c r="X161" s="84">
        <f t="shared" ref="X161" si="1546">W161/$C161</f>
        <v>0</v>
      </c>
      <c r="Y161" s="52"/>
      <c r="Z161" s="84">
        <f t="shared" ref="Z161" si="1547">Y161/$C161</f>
        <v>0</v>
      </c>
      <c r="AA161" s="52"/>
      <c r="AB161" s="84">
        <f t="shared" ref="AB161" si="1548">AA161/$C161</f>
        <v>0</v>
      </c>
      <c r="AC161" s="52">
        <f t="shared" si="1298"/>
        <v>0</v>
      </c>
    </row>
    <row r="162" spans="1:29" x14ac:dyDescent="0.25">
      <c r="A162" s="39" t="s">
        <v>71</v>
      </c>
      <c r="B162" s="52">
        <v>15000</v>
      </c>
      <c r="C162" s="52">
        <v>27962.040333333331</v>
      </c>
      <c r="E162" s="52"/>
      <c r="F162" s="84">
        <f t="shared" si="1286"/>
        <v>0</v>
      </c>
      <c r="G162" s="52"/>
      <c r="H162" s="84">
        <f t="shared" si="1287"/>
        <v>0</v>
      </c>
      <c r="I162" s="52"/>
      <c r="J162" s="84">
        <f t="shared" ref="J162" si="1549">I162/$C162</f>
        <v>0</v>
      </c>
      <c r="K162" s="52"/>
      <c r="L162" s="84">
        <f t="shared" ref="L162" si="1550">K162/$C162</f>
        <v>0</v>
      </c>
      <c r="M162" s="52"/>
      <c r="N162" s="84">
        <f t="shared" ref="N162" si="1551">M162/$C162</f>
        <v>0</v>
      </c>
      <c r="O162" s="52"/>
      <c r="P162" s="84">
        <f t="shared" ref="P162" si="1552">O162/$C162</f>
        <v>0</v>
      </c>
      <c r="Q162" s="52"/>
      <c r="R162" s="84">
        <f t="shared" ref="R162" si="1553">Q162/$C162</f>
        <v>0</v>
      </c>
      <c r="S162" s="52"/>
      <c r="T162" s="84">
        <f t="shared" ref="T162" si="1554">S162/$C162</f>
        <v>0</v>
      </c>
      <c r="U162" s="52"/>
      <c r="V162" s="84">
        <f t="shared" ref="V162" si="1555">U162/$C162</f>
        <v>0</v>
      </c>
      <c r="W162" s="52"/>
      <c r="X162" s="84">
        <f t="shared" ref="X162" si="1556">W162/$C162</f>
        <v>0</v>
      </c>
      <c r="Y162" s="52"/>
      <c r="Z162" s="84">
        <f t="shared" ref="Z162" si="1557">Y162/$C162</f>
        <v>0</v>
      </c>
      <c r="AA162" s="52"/>
      <c r="AB162" s="84">
        <f t="shared" ref="AB162" si="1558">AA162/$C162</f>
        <v>0</v>
      </c>
      <c r="AC162" s="52">
        <f t="shared" si="1298"/>
        <v>0</v>
      </c>
    </row>
    <row r="163" spans="1:29" x14ac:dyDescent="0.25">
      <c r="A163" s="39" t="s">
        <v>72</v>
      </c>
      <c r="B163" s="52">
        <v>30000</v>
      </c>
      <c r="C163" s="52">
        <v>1532.3879999999999</v>
      </c>
      <c r="E163" s="52"/>
      <c r="F163" s="84">
        <f t="shared" si="1286"/>
        <v>0</v>
      </c>
      <c r="G163" s="52"/>
      <c r="H163" s="84">
        <f t="shared" si="1287"/>
        <v>0</v>
      </c>
      <c r="I163" s="52"/>
      <c r="J163" s="84">
        <f t="shared" ref="J163" si="1559">I163/$C163</f>
        <v>0</v>
      </c>
      <c r="K163" s="52"/>
      <c r="L163" s="84">
        <f t="shared" ref="L163" si="1560">K163/$C163</f>
        <v>0</v>
      </c>
      <c r="M163" s="52"/>
      <c r="N163" s="84">
        <f t="shared" ref="N163" si="1561">M163/$C163</f>
        <v>0</v>
      </c>
      <c r="O163" s="52"/>
      <c r="P163" s="84">
        <f t="shared" ref="P163" si="1562">O163/$C163</f>
        <v>0</v>
      </c>
      <c r="Q163" s="52"/>
      <c r="R163" s="84">
        <f t="shared" ref="R163" si="1563">Q163/$C163</f>
        <v>0</v>
      </c>
      <c r="S163" s="52"/>
      <c r="T163" s="84">
        <f t="shared" ref="T163" si="1564">S163/$C163</f>
        <v>0</v>
      </c>
      <c r="U163" s="52"/>
      <c r="V163" s="84">
        <f t="shared" ref="V163" si="1565">U163/$C163</f>
        <v>0</v>
      </c>
      <c r="W163" s="52"/>
      <c r="X163" s="84">
        <f t="shared" ref="X163" si="1566">W163/$C163</f>
        <v>0</v>
      </c>
      <c r="Y163" s="52"/>
      <c r="Z163" s="84">
        <f t="shared" ref="Z163" si="1567">Y163/$C163</f>
        <v>0</v>
      </c>
      <c r="AA163" s="52"/>
      <c r="AB163" s="84">
        <f t="shared" ref="AB163" si="1568">AA163/$C163</f>
        <v>0</v>
      </c>
      <c r="AC163" s="52">
        <f t="shared" si="1298"/>
        <v>0</v>
      </c>
    </row>
    <row r="164" spans="1:29" x14ac:dyDescent="0.25">
      <c r="A164" s="43" t="s">
        <v>73</v>
      </c>
      <c r="B164" s="52">
        <v>15000</v>
      </c>
      <c r="C164" s="52">
        <v>61721.211199999991</v>
      </c>
      <c r="E164" s="52"/>
      <c r="F164" s="84">
        <f t="shared" si="1286"/>
        <v>0</v>
      </c>
      <c r="G164" s="52"/>
      <c r="H164" s="84">
        <f t="shared" si="1287"/>
        <v>0</v>
      </c>
      <c r="I164" s="52"/>
      <c r="J164" s="84">
        <f t="shared" ref="J164" si="1569">I164/$C164</f>
        <v>0</v>
      </c>
      <c r="K164" s="52"/>
      <c r="L164" s="84">
        <f t="shared" ref="L164" si="1570">K164/$C164</f>
        <v>0</v>
      </c>
      <c r="M164" s="52"/>
      <c r="N164" s="84">
        <f t="shared" ref="N164" si="1571">M164/$C164</f>
        <v>0</v>
      </c>
      <c r="O164" s="52"/>
      <c r="P164" s="84">
        <f t="shared" ref="P164" si="1572">O164/$C164</f>
        <v>0</v>
      </c>
      <c r="Q164" s="52"/>
      <c r="R164" s="84">
        <f t="shared" ref="R164" si="1573">Q164/$C164</f>
        <v>0</v>
      </c>
      <c r="S164" s="52"/>
      <c r="T164" s="84">
        <f t="shared" ref="T164" si="1574">S164/$C164</f>
        <v>0</v>
      </c>
      <c r="U164" s="52"/>
      <c r="V164" s="84">
        <f t="shared" ref="V164" si="1575">U164/$C164</f>
        <v>0</v>
      </c>
      <c r="W164" s="52"/>
      <c r="X164" s="84">
        <f t="shared" ref="X164" si="1576">W164/$C164</f>
        <v>0</v>
      </c>
      <c r="Y164" s="52"/>
      <c r="Z164" s="84">
        <f t="shared" ref="Z164" si="1577">Y164/$C164</f>
        <v>0</v>
      </c>
      <c r="AA164" s="52"/>
      <c r="AB164" s="84">
        <f t="shared" ref="AB164" si="1578">AA164/$C164</f>
        <v>0</v>
      </c>
      <c r="AC164" s="52">
        <f t="shared" si="1298"/>
        <v>0</v>
      </c>
    </row>
    <row r="165" spans="1:29" x14ac:dyDescent="0.25">
      <c r="A165" s="38" t="s">
        <v>74</v>
      </c>
      <c r="B165" s="30">
        <v>33019.674899999998</v>
      </c>
      <c r="C165" s="30">
        <v>34855.027533333334</v>
      </c>
      <c r="E165" s="30">
        <f>SUM(E166:E168)</f>
        <v>0</v>
      </c>
      <c r="F165" s="87">
        <f t="shared" si="1286"/>
        <v>0</v>
      </c>
      <c r="G165" s="30">
        <f>SUM(G166:G168)</f>
        <v>0</v>
      </c>
      <c r="H165" s="87">
        <f t="shared" si="1287"/>
        <v>0</v>
      </c>
      <c r="I165" s="30">
        <f>SUM(I166:I168)</f>
        <v>0</v>
      </c>
      <c r="J165" s="87">
        <f t="shared" ref="J165" si="1579">I165/$C165</f>
        <v>0</v>
      </c>
      <c r="K165" s="30">
        <f>SUM(K166:K168)</f>
        <v>0</v>
      </c>
      <c r="L165" s="87">
        <f t="shared" ref="L165" si="1580">K165/$C165</f>
        <v>0</v>
      </c>
      <c r="M165" s="30">
        <f>SUM(M166:M168)</f>
        <v>0</v>
      </c>
      <c r="N165" s="87">
        <f t="shared" ref="N165" si="1581">M165/$C165</f>
        <v>0</v>
      </c>
      <c r="O165" s="30">
        <f>SUM(O166:O168)</f>
        <v>0</v>
      </c>
      <c r="P165" s="87">
        <f t="shared" ref="P165" si="1582">O165/$C165</f>
        <v>0</v>
      </c>
      <c r="Q165" s="30">
        <f>SUM(Q166:Q168)</f>
        <v>0</v>
      </c>
      <c r="R165" s="87">
        <f t="shared" ref="R165" si="1583">Q165/$C165</f>
        <v>0</v>
      </c>
      <c r="S165" s="30">
        <f>SUM(S166:S168)</f>
        <v>0</v>
      </c>
      <c r="T165" s="87">
        <f t="shared" ref="T165" si="1584">S165/$C165</f>
        <v>0</v>
      </c>
      <c r="U165" s="30">
        <f>SUM(U166:U168)</f>
        <v>0</v>
      </c>
      <c r="V165" s="87">
        <f t="shared" ref="V165" si="1585">U165/$C165</f>
        <v>0</v>
      </c>
      <c r="W165" s="30">
        <f>SUM(W166:W168)</f>
        <v>0</v>
      </c>
      <c r="X165" s="87">
        <f t="shared" ref="X165" si="1586">W165/$C165</f>
        <v>0</v>
      </c>
      <c r="Y165" s="30">
        <f>SUM(Y166:Y168)</f>
        <v>0</v>
      </c>
      <c r="Z165" s="87">
        <f t="shared" ref="Z165" si="1587">Y165/$C165</f>
        <v>0</v>
      </c>
      <c r="AA165" s="30">
        <f>SUM(AA166:AA168)</f>
        <v>0</v>
      </c>
      <c r="AB165" s="87">
        <f t="shared" ref="AB165" si="1588">AA165/$C165</f>
        <v>0</v>
      </c>
      <c r="AC165" s="30">
        <f t="shared" si="1298"/>
        <v>0</v>
      </c>
    </row>
    <row r="166" spans="1:29" x14ac:dyDescent="0.25">
      <c r="A166" s="39" t="s">
        <v>75</v>
      </c>
      <c r="B166" s="52">
        <v>5000</v>
      </c>
      <c r="C166" s="52">
        <v>7790.8790666666673</v>
      </c>
      <c r="E166" s="52"/>
      <c r="F166" s="84">
        <f t="shared" si="1286"/>
        <v>0</v>
      </c>
      <c r="G166" s="52"/>
      <c r="H166" s="84">
        <f t="shared" si="1287"/>
        <v>0</v>
      </c>
      <c r="I166" s="52"/>
      <c r="J166" s="84">
        <f t="shared" ref="J166" si="1589">I166/$C166</f>
        <v>0</v>
      </c>
      <c r="K166" s="52"/>
      <c r="L166" s="84">
        <f t="shared" ref="L166" si="1590">K166/$C166</f>
        <v>0</v>
      </c>
      <c r="M166" s="52"/>
      <c r="N166" s="84">
        <f t="shared" ref="N166" si="1591">M166/$C166</f>
        <v>0</v>
      </c>
      <c r="O166" s="52"/>
      <c r="P166" s="84">
        <f t="shared" ref="P166" si="1592">O166/$C166</f>
        <v>0</v>
      </c>
      <c r="Q166" s="52"/>
      <c r="R166" s="84">
        <f t="shared" ref="R166" si="1593">Q166/$C166</f>
        <v>0</v>
      </c>
      <c r="S166" s="52"/>
      <c r="T166" s="84">
        <f t="shared" ref="T166" si="1594">S166/$C166</f>
        <v>0</v>
      </c>
      <c r="U166" s="52"/>
      <c r="V166" s="84">
        <f t="shared" ref="V166" si="1595">U166/$C166</f>
        <v>0</v>
      </c>
      <c r="W166" s="52"/>
      <c r="X166" s="84">
        <f t="shared" ref="X166" si="1596">W166/$C166</f>
        <v>0</v>
      </c>
      <c r="Y166" s="52"/>
      <c r="Z166" s="84">
        <f t="shared" ref="Z166" si="1597">Y166/$C166</f>
        <v>0</v>
      </c>
      <c r="AA166" s="52"/>
      <c r="AB166" s="84">
        <f t="shared" ref="AB166" si="1598">AA166/$C166</f>
        <v>0</v>
      </c>
      <c r="AC166" s="52">
        <f t="shared" si="1298"/>
        <v>0</v>
      </c>
    </row>
    <row r="167" spans="1:29" x14ac:dyDescent="0.25">
      <c r="A167" s="41" t="s">
        <v>76</v>
      </c>
      <c r="B167" s="52">
        <v>25519.674900000002</v>
      </c>
      <c r="C167" s="52">
        <v>25897.830933333335</v>
      </c>
      <c r="E167" s="52"/>
      <c r="F167" s="84">
        <f t="shared" si="1286"/>
        <v>0</v>
      </c>
      <c r="G167" s="52"/>
      <c r="H167" s="84">
        <f t="shared" si="1287"/>
        <v>0</v>
      </c>
      <c r="I167" s="52"/>
      <c r="J167" s="84">
        <f t="shared" ref="J167" si="1599">I167/$C167</f>
        <v>0</v>
      </c>
      <c r="K167" s="52"/>
      <c r="L167" s="84">
        <f t="shared" ref="L167" si="1600">K167/$C167</f>
        <v>0</v>
      </c>
      <c r="M167" s="52"/>
      <c r="N167" s="84">
        <f t="shared" ref="N167" si="1601">M167/$C167</f>
        <v>0</v>
      </c>
      <c r="O167" s="52"/>
      <c r="P167" s="84">
        <f t="shared" ref="P167" si="1602">O167/$C167</f>
        <v>0</v>
      </c>
      <c r="Q167" s="52"/>
      <c r="R167" s="84">
        <f t="shared" ref="R167" si="1603">Q167/$C167</f>
        <v>0</v>
      </c>
      <c r="S167" s="52"/>
      <c r="T167" s="84">
        <f t="shared" ref="T167" si="1604">S167/$C167</f>
        <v>0</v>
      </c>
      <c r="U167" s="52"/>
      <c r="V167" s="84">
        <f t="shared" ref="V167" si="1605">U167/$C167</f>
        <v>0</v>
      </c>
      <c r="W167" s="52"/>
      <c r="X167" s="84">
        <f t="shared" ref="X167" si="1606">W167/$C167</f>
        <v>0</v>
      </c>
      <c r="Y167" s="52"/>
      <c r="Z167" s="84">
        <f t="shared" ref="Z167" si="1607">Y167/$C167</f>
        <v>0</v>
      </c>
      <c r="AA167" s="52"/>
      <c r="AB167" s="84">
        <f t="shared" ref="AB167" si="1608">AA167/$C167</f>
        <v>0</v>
      </c>
      <c r="AC167" s="52">
        <f t="shared" si="1298"/>
        <v>0</v>
      </c>
    </row>
    <row r="168" spans="1:29" x14ac:dyDescent="0.25">
      <c r="A168" s="39" t="s">
        <v>77</v>
      </c>
      <c r="B168" s="52">
        <v>2500</v>
      </c>
      <c r="C168" s="52">
        <v>1166.3175333333334</v>
      </c>
      <c r="E168" s="52"/>
      <c r="F168" s="84">
        <f t="shared" si="1286"/>
        <v>0</v>
      </c>
      <c r="G168" s="52"/>
      <c r="H168" s="84">
        <f t="shared" si="1287"/>
        <v>0</v>
      </c>
      <c r="I168" s="52"/>
      <c r="J168" s="84">
        <f t="shared" ref="J168" si="1609">I168/$C168</f>
        <v>0</v>
      </c>
      <c r="K168" s="52"/>
      <c r="L168" s="84">
        <f t="shared" ref="L168" si="1610">K168/$C168</f>
        <v>0</v>
      </c>
      <c r="M168" s="52"/>
      <c r="N168" s="84">
        <f t="shared" ref="N168" si="1611">M168/$C168</f>
        <v>0</v>
      </c>
      <c r="O168" s="52"/>
      <c r="P168" s="84">
        <f t="shared" ref="P168" si="1612">O168/$C168</f>
        <v>0</v>
      </c>
      <c r="Q168" s="52"/>
      <c r="R168" s="84">
        <f t="shared" ref="R168" si="1613">Q168/$C168</f>
        <v>0</v>
      </c>
      <c r="S168" s="52"/>
      <c r="T168" s="84">
        <f t="shared" ref="T168" si="1614">S168/$C168</f>
        <v>0</v>
      </c>
      <c r="U168" s="52"/>
      <c r="V168" s="84">
        <f t="shared" ref="V168" si="1615">U168/$C168</f>
        <v>0</v>
      </c>
      <c r="W168" s="52"/>
      <c r="X168" s="84">
        <f t="shared" ref="X168" si="1616">W168/$C168</f>
        <v>0</v>
      </c>
      <c r="Y168" s="52"/>
      <c r="Z168" s="84">
        <f t="shared" ref="Z168" si="1617">Y168/$C168</f>
        <v>0</v>
      </c>
      <c r="AA168" s="52"/>
      <c r="AB168" s="84">
        <f t="shared" ref="AB168" si="1618">AA168/$C168</f>
        <v>0</v>
      </c>
      <c r="AC168" s="52">
        <f t="shared" si="1298"/>
        <v>0</v>
      </c>
    </row>
    <row r="169" spans="1:29" x14ac:dyDescent="0.25">
      <c r="A169" s="38" t="s">
        <v>12</v>
      </c>
      <c r="B169" s="30"/>
      <c r="C169" s="30">
        <v>166030.33985999998</v>
      </c>
      <c r="E169" s="30">
        <f>(E10+E11)*0.06</f>
        <v>0</v>
      </c>
      <c r="F169" s="87">
        <f t="shared" si="1286"/>
        <v>0</v>
      </c>
      <c r="G169" s="30">
        <f>(G10+G11)*0.06</f>
        <v>0</v>
      </c>
      <c r="H169" s="87">
        <f t="shared" si="1287"/>
        <v>0</v>
      </c>
      <c r="I169" s="30">
        <f>(I10+I11)*0.06</f>
        <v>0</v>
      </c>
      <c r="J169" s="87">
        <f t="shared" ref="J169" si="1619">I169/$C169</f>
        <v>0</v>
      </c>
      <c r="K169" s="30">
        <f>(K10+K11)*0.06</f>
        <v>0</v>
      </c>
      <c r="L169" s="87">
        <f t="shared" ref="L169" si="1620">K169/$C169</f>
        <v>0</v>
      </c>
      <c r="M169" s="30">
        <f>(M10+M11)*0.06</f>
        <v>0</v>
      </c>
      <c r="N169" s="87">
        <f t="shared" ref="N169" si="1621">M169/$C169</f>
        <v>0</v>
      </c>
      <c r="O169" s="30">
        <f>(O10+O11)*0.06</f>
        <v>0</v>
      </c>
      <c r="P169" s="87">
        <f t="shared" ref="P169" si="1622">O169/$C169</f>
        <v>0</v>
      </c>
      <c r="Q169" s="30">
        <f>(Q10+Q11)*0.06</f>
        <v>0</v>
      </c>
      <c r="R169" s="87">
        <f t="shared" ref="R169" si="1623">Q169/$C169</f>
        <v>0</v>
      </c>
      <c r="S169" s="30">
        <f>(S10+S11)*0.06</f>
        <v>0</v>
      </c>
      <c r="T169" s="87">
        <f t="shared" ref="T169" si="1624">S169/$C169</f>
        <v>0</v>
      </c>
      <c r="U169" s="30">
        <f>(U10+U11)*0.06</f>
        <v>0</v>
      </c>
      <c r="V169" s="87">
        <f t="shared" ref="V169" si="1625">U169/$C169</f>
        <v>0</v>
      </c>
      <c r="W169" s="30">
        <f>(W10+W11)*0.06</f>
        <v>0</v>
      </c>
      <c r="X169" s="87">
        <f t="shared" ref="X169" si="1626">W169/$C169</f>
        <v>0</v>
      </c>
      <c r="Y169" s="30">
        <f>(Y10+Y11)*0.06</f>
        <v>0</v>
      </c>
      <c r="Z169" s="87">
        <f t="shared" ref="Z169" si="1627">Y169/$C169</f>
        <v>0</v>
      </c>
      <c r="AA169" s="30">
        <f>(AA10+AA11)*0.06</f>
        <v>0</v>
      </c>
      <c r="AB169" s="87">
        <f t="shared" ref="AB169" si="1628">AA169/$C169</f>
        <v>0</v>
      </c>
      <c r="AC169" s="30">
        <f t="shared" si="1298"/>
        <v>0</v>
      </c>
    </row>
    <row r="170" spans="1:29" x14ac:dyDescent="0.25">
      <c r="A170" s="10" t="s">
        <v>158</v>
      </c>
      <c r="B170" s="10"/>
      <c r="C170" s="61">
        <v>95000</v>
      </c>
      <c r="E170" s="61"/>
      <c r="F170" s="93">
        <f t="shared" si="1286"/>
        <v>0</v>
      </c>
      <c r="G170" s="61"/>
      <c r="H170" s="93">
        <f t="shared" si="1287"/>
        <v>0</v>
      </c>
      <c r="I170" s="61"/>
      <c r="J170" s="93">
        <f t="shared" ref="J170" si="1629">I170/$C170</f>
        <v>0</v>
      </c>
      <c r="K170" s="61"/>
      <c r="L170" s="93">
        <f t="shared" ref="L170" si="1630">K170/$C170</f>
        <v>0</v>
      </c>
      <c r="M170" s="61"/>
      <c r="N170" s="93">
        <f t="shared" ref="N170" si="1631">M170/$C170</f>
        <v>0</v>
      </c>
      <c r="O170" s="61"/>
      <c r="P170" s="93">
        <f t="shared" ref="P170" si="1632">O170/$C170</f>
        <v>0</v>
      </c>
      <c r="Q170" s="61"/>
      <c r="R170" s="93">
        <f t="shared" ref="R170" si="1633">Q170/$C170</f>
        <v>0</v>
      </c>
      <c r="S170" s="61"/>
      <c r="T170" s="93">
        <f t="shared" ref="T170" si="1634">S170/$C170</f>
        <v>0</v>
      </c>
      <c r="U170" s="61"/>
      <c r="V170" s="93">
        <f t="shared" ref="V170" si="1635">U170/$C170</f>
        <v>0</v>
      </c>
      <c r="W170" s="61"/>
      <c r="X170" s="93">
        <f t="shared" ref="X170" si="1636">W170/$C170</f>
        <v>0</v>
      </c>
      <c r="Y170" s="61"/>
      <c r="Z170" s="93">
        <f t="shared" ref="Z170" si="1637">Y170/$C170</f>
        <v>0</v>
      </c>
      <c r="AA170" s="61"/>
      <c r="AB170" s="93">
        <f t="shared" ref="AB170" si="1638">AA170/$C170</f>
        <v>0</v>
      </c>
      <c r="AC170" s="61">
        <f t="shared" si="1298"/>
        <v>0</v>
      </c>
    </row>
    <row r="171" spans="1:29" x14ac:dyDescent="0.25">
      <c r="A171" s="10" t="s">
        <v>159</v>
      </c>
      <c r="B171" s="10"/>
      <c r="C171" s="53">
        <v>71030.339859999978</v>
      </c>
      <c r="E171" s="53"/>
      <c r="F171" s="93">
        <f t="shared" si="1286"/>
        <v>0</v>
      </c>
      <c r="G171" s="53"/>
      <c r="H171" s="93">
        <f t="shared" si="1287"/>
        <v>0</v>
      </c>
      <c r="I171" s="53"/>
      <c r="J171" s="93">
        <f t="shared" ref="J171" si="1639">I171/$C171</f>
        <v>0</v>
      </c>
      <c r="K171" s="53"/>
      <c r="L171" s="93">
        <f t="shared" ref="L171" si="1640">K171/$C171</f>
        <v>0</v>
      </c>
      <c r="M171" s="53"/>
      <c r="N171" s="93">
        <f t="shared" ref="N171" si="1641">M171/$C171</f>
        <v>0</v>
      </c>
      <c r="O171" s="53"/>
      <c r="P171" s="93">
        <f t="shared" ref="P171" si="1642">O171/$C171</f>
        <v>0</v>
      </c>
      <c r="Q171" s="53"/>
      <c r="R171" s="93">
        <f t="shared" ref="R171" si="1643">Q171/$C171</f>
        <v>0</v>
      </c>
      <c r="S171" s="53"/>
      <c r="T171" s="93">
        <f t="shared" ref="T171" si="1644">S171/$C171</f>
        <v>0</v>
      </c>
      <c r="U171" s="53"/>
      <c r="V171" s="93">
        <f t="shared" ref="V171" si="1645">U171/$C171</f>
        <v>0</v>
      </c>
      <c r="W171" s="53"/>
      <c r="X171" s="93">
        <f t="shared" ref="X171" si="1646">W171/$C171</f>
        <v>0</v>
      </c>
      <c r="Y171" s="53"/>
      <c r="Z171" s="93">
        <f t="shared" ref="Z171" si="1647">Y171/$C171</f>
        <v>0</v>
      </c>
      <c r="AA171" s="53"/>
      <c r="AB171" s="93">
        <f t="shared" ref="AB171" si="1648">AA171/$C171</f>
        <v>0</v>
      </c>
      <c r="AC171" s="53">
        <f t="shared" si="1298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Marcos</cp:lastModifiedBy>
  <cp:lastPrinted>2021-11-25T21:34:45Z</cp:lastPrinted>
  <dcterms:created xsi:type="dcterms:W3CDTF">2019-03-12T14:05:57Z</dcterms:created>
  <dcterms:modified xsi:type="dcterms:W3CDTF">2025-03-16T18:33:53Z</dcterms:modified>
</cp:coreProperties>
</file>